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45" windowHeight="4755" firstSheet="4" activeTab="5"/>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definedNames>
    <definedName name="_xlnm.Print_Area" localSheetId="5">'Explanatory Notes'!$A$1:$J$438</definedName>
    <definedName name="_xlnm.Print_Area" localSheetId="1">'Income statements'!$A$1:$H$57</definedName>
    <definedName name="_xlnm.Print_Area" localSheetId="3">'Statement of changes in equity'!$A$1:$H$61</definedName>
    <definedName name="_xlnm.Print_Area" localSheetId="0">'Summary'!$A$1:$L$62</definedName>
    <definedName name="_xlnm.Print_Titles" localSheetId="5">'Explanatory Notes'!$1:$3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<sst xmlns="http://schemas.openxmlformats.org/spreadsheetml/2006/main" count="441" uniqueCount="276">
  <si>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</si>
  <si>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</si>
  <si>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</si>
  <si>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</si>
  <si>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</si>
  <si>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</si>
  <si>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</si>
  <si>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</si>
  <si>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</si>
  <si>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</si>
  <si>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</si>
  <si>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</si>
  <si>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</si>
  <si>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</si>
  <si>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</si>
  <si>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</si>
  <si>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</si>
  <si>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</si>
  <si>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</si>
  <si>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</si>
  <si>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</si>
  <si>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</si>
  <si>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</si>
  <si>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</si>
  <si>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</si>
  <si>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</si>
  <si>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</si>
  <si>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</si>
  <si>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</si>
  <si>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</si>
  <si>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Adjustment for :-</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</si>
  <si>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</si>
  <si>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</si>
  <si>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</si>
  <si>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</si>
  <si>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</si>
  <si>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</si>
  <si>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</si>
  <si>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</si>
  <si>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Cumulative</t>
  </si>
  <si>
    <t>Interest received</t>
  </si>
  <si>
    <t>Audited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</si>
  <si>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</si>
  <si>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</si>
  <si>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</si>
  <si>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</si>
  <si>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</si>
  <si>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</si>
  <si>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</si>
  <si>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</si>
  <si>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</si>
  <si>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</si>
  <si>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</si>
  <si>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</si>
  <si>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</si>
  <si>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</si>
  <si>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</si>
  <si>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31.12.2005</t>
  </si>
  <si>
    <t>Other operating income/(loss)</t>
  </si>
  <si>
    <t>Transfer from deferred tax</t>
  </si>
  <si>
    <t>Net cash flow from / (used in) operating activities</t>
  </si>
  <si>
    <t>Operating profit / (loss) before changes in working capital</t>
  </si>
  <si>
    <t>Profit/(loss) from operations</t>
  </si>
  <si>
    <t>(Accumulated</t>
  </si>
  <si>
    <t>losses)</t>
  </si>
  <si>
    <t>A1.</t>
  </si>
  <si>
    <t>Basis of Preparation</t>
  </si>
  <si>
    <t>A2.</t>
  </si>
  <si>
    <t>Auditors' Report on Preceding Annual Financial Statements</t>
  </si>
  <si>
    <t>A3.</t>
  </si>
  <si>
    <t>Comments about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</si>
  <si>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</si>
  <si>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</si>
  <si>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</si>
  <si>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</si>
  <si>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</si>
  <si>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</si>
  <si>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</si>
  <si>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</si>
  <si>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</si>
  <si>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</si>
  <si>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</si>
  <si>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</si>
  <si>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</si>
  <si>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</si>
  <si>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</si>
  <si>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</si>
  <si>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To Date</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</si>
  <si>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</si>
  <si>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</si>
  <si>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</si>
  <si>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</si>
  <si>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</si>
  <si>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</si>
  <si>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</si>
  <si>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</si>
  <si>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</si>
  <si>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</si>
  <si>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</si>
  <si>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</si>
  <si>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</si>
  <si>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</si>
  <si>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</si>
  <si>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</si>
  <si>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</si>
  <si>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</si>
  <si>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</si>
  <si>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</si>
  <si>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</si>
  <si>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</si>
  <si>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</si>
  <si>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</si>
  <si>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</si>
  <si>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</si>
  <si>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</si>
  <si>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</si>
  <si>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</si>
  <si>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</si>
  <si>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</si>
  <si>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</si>
  <si>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</si>
  <si>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</si>
  <si>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</si>
  <si>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</si>
  <si>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</si>
  <si>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</si>
  <si>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The basic earnings per share for the current quarter and cumulative year to date are computed as follow:</t>
  </si>
  <si>
    <t>Individual</t>
  </si>
  <si>
    <t>Weighted average number of ordinary</t>
  </si>
  <si>
    <t>Basic Earnings Per Share (sen)</t>
  </si>
  <si>
    <t>B13</t>
  </si>
  <si>
    <t>By order of the Board</t>
  </si>
  <si>
    <t xml:space="preserve">Company Secretary         </t>
  </si>
  <si>
    <t xml:space="preserve">TIMBERWELL BERHAD </t>
  </si>
  <si>
    <t>(Company No. 387185-W)</t>
  </si>
  <si>
    <t>PART A - EXPLANATORY NOTES PURSUANT TO FRS 134</t>
  </si>
  <si>
    <t>Changes in Accounting Policies</t>
  </si>
  <si>
    <t>Changes in Accounting Policies (Cont'd.)</t>
  </si>
  <si>
    <t>Borrowings</t>
  </si>
  <si>
    <t>Disputed claims by suppliers</t>
  </si>
  <si>
    <t>Bank guarantees granted by a subsidiary company in order</t>
  </si>
  <si>
    <t xml:space="preserve"> for the Company to provide a performance bond to the</t>
  </si>
  <si>
    <t xml:space="preserve"> forestry department</t>
  </si>
  <si>
    <t>Corporate guarantee granted to financial institutions for</t>
  </si>
  <si>
    <t xml:space="preserve"> borrowing facilities of subsidiary companies</t>
  </si>
  <si>
    <t xml:space="preserve">                  CUMULATIVE YTD</t>
  </si>
  <si>
    <t>Operating expenses</t>
  </si>
  <si>
    <t>NON-CURRENT LIABILITIES</t>
  </si>
  <si>
    <t>At 1 January 2005</t>
  </si>
  <si>
    <t>At 1 January 2006</t>
  </si>
  <si>
    <t xml:space="preserve">Issue of ordinary shares pursuant to </t>
  </si>
  <si>
    <t xml:space="preserve"> Private Placement</t>
  </si>
  <si>
    <t>Loss for the period</t>
  </si>
  <si>
    <t>EQUITY</t>
  </si>
  <si>
    <t>Equity attributable to equity holders</t>
  </si>
  <si>
    <t xml:space="preserve"> of the parent</t>
  </si>
  <si>
    <t>Minority</t>
  </si>
  <si>
    <t>Interest</t>
  </si>
  <si>
    <t>Profit for the period</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</si>
  <si>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</si>
  <si>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</si>
  <si>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</si>
  <si>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</si>
  <si>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</si>
  <si>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</si>
  <si>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</si>
  <si>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</si>
  <si>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</si>
  <si>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</si>
  <si>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</si>
  <si>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</si>
  <si>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</si>
  <si>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</si>
  <si>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</si>
  <si>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</si>
  <si>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</si>
  <si>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</si>
  <si>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</si>
  <si>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</si>
  <si>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</si>
  <si>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</si>
  <si>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The Condensed Unaudited Consolidated Income Statements should be read in conjunction with the Annual Financial Report for the financial</t>
  </si>
  <si>
    <t>year ended 31 December 2005 and the accompanying explanatory notes attached to the interim financial statements.</t>
  </si>
  <si>
    <t>The Condensed Unaudited Consolidated Income Statements should be read in conjunction with the Annual</t>
  </si>
  <si>
    <t>attached to the interim financial statements.</t>
  </si>
  <si>
    <t>Financial Report for the financial year ended 31 December 2005 and the accompanying explanatory notes</t>
  </si>
  <si>
    <t>Loss for the period (RM'000)</t>
  </si>
  <si>
    <t xml:space="preserve">   shares of RM1.00 each in issue ('000)</t>
  </si>
  <si>
    <t>Dividend Proposed or Declared</t>
  </si>
  <si>
    <t>Variance of Actual Profit from Forecast Profit</t>
  </si>
  <si>
    <t>CHIA SIEW CHIN -MIA 2184</t>
  </si>
  <si>
    <t>KUALA LUMPUR</t>
  </si>
  <si>
    <t>Continuing Operations</t>
  </si>
  <si>
    <t xml:space="preserve">Loss for the period from a discontinued </t>
  </si>
  <si>
    <t xml:space="preserve">  operation</t>
  </si>
  <si>
    <t>(Loss)/profit for the period</t>
  </si>
  <si>
    <t>(Loss)/profit for the period from</t>
  </si>
  <si>
    <t>(Loss)/profit before tax</t>
  </si>
  <si>
    <t>Liabilities directly associated with the assets</t>
  </si>
  <si>
    <t xml:space="preserve"> classified as held for sale</t>
  </si>
  <si>
    <t xml:space="preserve">CONDENSED UNAUDITED CONSOLIDATED CASH FLOW STATEMENT </t>
  </si>
  <si>
    <t>The Condensed Unaudited Consolidated Income Statements should be read in conjunction with the Annual Financial Report for</t>
  </si>
  <si>
    <t>the financial year ended 31 December 2005 and the accompanying explanatory notes attached to the interim financial statements.</t>
  </si>
  <si>
    <t>Biological asset</t>
  </si>
  <si>
    <t>Tax payables</t>
  </si>
  <si>
    <t>A14.</t>
  </si>
  <si>
    <t>A15.</t>
  </si>
  <si>
    <t>INTERIM REPORT</t>
  </si>
  <si>
    <t>(Incorporated in Malaysia)</t>
  </si>
  <si>
    <t>PART A2 : SUMMARY OF KEY FINANCIAL INFORMATION</t>
  </si>
  <si>
    <t>AS AT END OF CURRENT QUARTER</t>
  </si>
  <si>
    <t>AS AT PRECEDING FINANCIAL YEAR END</t>
  </si>
  <si>
    <t>PART A3 : SUMMARY OF KEY FINANCIAL INFORMATION</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</si>
  <si>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</si>
  <si>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</si>
  <si>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</si>
  <si>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</si>
  <si>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</si>
  <si>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</si>
  <si>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</si>
  <si>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</si>
  <si>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</si>
  <si>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</si>
  <si>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</si>
  <si>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</si>
  <si>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</si>
  <si>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</si>
  <si>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</si>
  <si>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</si>
  <si>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</si>
  <si>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</si>
  <si>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Profit / (loss) before tax under item 2 of PART A2 : Summary of Key Financial Information comprise of profit /</t>
  </si>
  <si>
    <t>Non-current</t>
  </si>
  <si>
    <t>Variation of Results as Compared to the Preceding Quarter</t>
  </si>
  <si>
    <t>Transaction costs</t>
  </si>
  <si>
    <t>(loss) before tax from continuing operations and a discontinued operation. Information on a discontinued</t>
  </si>
  <si>
    <t>operation is disclosed in Note A13 of PART A: Explanatory notes pursuant to FRS 134.</t>
  </si>
  <si>
    <t>NET CURRENT (LIABILITIES) / ASSETS</t>
  </si>
  <si>
    <t>Profit / (loss) for the period</t>
  </si>
  <si>
    <t>Profit/(loss) attributable to ordinary</t>
  </si>
  <si>
    <t>equity holders of the parent</t>
  </si>
  <si>
    <t>to-date</t>
  </si>
  <si>
    <t>INTERIM FINANCIAL REPORT AS AT 31 DECEMBER 2006</t>
  </si>
  <si>
    <t>31/12/2005</t>
  </si>
  <si>
    <t>31/12/2006</t>
  </si>
  <si>
    <t>FOR THE FINANCIAL PERIOD ENDED 31 DECEMBER 2006</t>
  </si>
  <si>
    <t>31.12.2006</t>
  </si>
  <si>
    <t xml:space="preserve">12 months ended </t>
  </si>
  <si>
    <t>AS AT 31 DECEMBER 2006</t>
  </si>
  <si>
    <t>FOR THE YEAR ENDED 31 DECEMBER 2006</t>
  </si>
  <si>
    <t xml:space="preserve">For The Year   </t>
  </si>
  <si>
    <t>Ended 31 December 2006</t>
  </si>
  <si>
    <t>At 31 December 2006</t>
  </si>
  <si>
    <t>Ended 31 December 2005</t>
  </si>
  <si>
    <t>At 31 December 2005</t>
  </si>
  <si>
    <t xml:space="preserve">       12 months ended</t>
  </si>
  <si>
    <t>Investment Property</t>
  </si>
  <si>
    <t>Forest Biological asset</t>
  </si>
  <si>
    <t>Other Investments</t>
  </si>
  <si>
    <t>Trade and other receivables</t>
  </si>
  <si>
    <t>Discontinued Operation</t>
  </si>
  <si>
    <t>31.12.06</t>
  </si>
  <si>
    <t>Current</t>
  </si>
  <si>
    <t>Deferred</t>
  </si>
  <si>
    <t>Under / (over) provision in prior period</t>
  </si>
  <si>
    <t xml:space="preserve">                             Non-Distributable</t>
  </si>
  <si>
    <t>Revaluation</t>
  </si>
  <si>
    <t>Reserve</t>
  </si>
  <si>
    <t>Issue of share capital</t>
  </si>
  <si>
    <t>Transfer to merger deficit</t>
  </si>
  <si>
    <t>Total Group borrowings as at 31 December 2006 were as follows :-</t>
  </si>
  <si>
    <t>Profit / (loss) before tax in the current year-to-date under item 2 of PART A2 : Summary of Key Financial</t>
  </si>
  <si>
    <t xml:space="preserve">Information included an amount of RM 32.60 million being bad debts written off that are considered </t>
  </si>
  <si>
    <t>irrecoverable. Further explanation is disclosed in Note A5 of PART A : Explanatory notes purusant to FRS 134.</t>
  </si>
  <si>
    <t xml:space="preserve">  continuing operations</t>
  </si>
  <si>
    <t xml:space="preserve">The Directors are pleased to present the Interim Report for the period ended 31 December 2006 as follows: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</si>
</sst>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0.0\)"/>
    <numFmt numFmtId="185" formatCode="_(* #,##0_);_(* \(#,##0\);_(* &quot;-&quot;??_);_(@_)"/>
    <numFmt numFmtId="186" formatCode="_(* #,##0.00_);_(* \(#,##0.00\);_(* &quot;-&quot;_);_(@_)"/>
    <numFmt numFmtId="187" formatCode="#,##0;\(#,##0\)"/>
    <numFmt numFmtId="188" formatCode="#,##0.0;\-#,##0.0"/>
    <numFmt numFmtId="189" formatCode="#,##0.000_);\(#,##0.000\)"/>
    <numFmt numFmtId="190" formatCode="#,##0.0000_);\(#,##0.0000\)"/>
    <numFmt numFmtId="191" formatCode="_(* #,##0.0_);_(* \(#,##0.0\);_(* &quot;-&quot;??_);_(@_)"/>
  </numFmts>
  <fonts count="39">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sz val="8"/>
      <name val="Times New Roman"/>
      <family val="1"/>
    </font>
    <font>
      <sz val="8"/>
      <name val="Times New Roman"/>
      <family val="1"/>
    </font>
    <font>
      <u val="single"/>
      <sz val="8"/>
      <name val="Times New Roman"/>
      <family val="1"/>
    </font>
    <font>
      <b/>
      <i/>
      <sz val="10"/>
      <name val="Times New Roman"/>
      <family val="1"/>
    </font>
    <font>
      <sz val="8"/>
      <color indexed="10"/>
      <name val="Times New Roman"/>
      <family val="1"/>
    </font>
    <font>
      <b/>
      <sz val="8"/>
      <color indexed="10"/>
      <name val="Times New Roman"/>
      <family val="1"/>
    </font>
    <font>
      <sz val="8"/>
      <name val="Arial"/>
      <family val="2"/>
    </font>
    <font>
      <b/>
      <sz val="12"/>
      <name val="Times New Roman"/>
      <family val="1"/>
    </font>
    <font>
      <sz val="11"/>
      <name val="Times New Roman"/>
      <family val="1"/>
    </font>
    <font>
      <sz val="12"/>
      <name val="Times New Roman"/>
      <family val="1"/>
    </font>
    <font>
      <b/>
      <u val="single"/>
      <sz val="12"/>
      <name val="Times New Roman"/>
      <family val="1"/>
    </font>
    <font>
      <sz val="14"/>
      <name val="Times New Roman"/>
      <family val="1"/>
    </font>
    <font>
      <b/>
      <sz val="14"/>
      <name val="Times New Roman"/>
      <family val="1"/>
    </font>
    <font>
      <sz val="13"/>
      <name val="Times New Roman"/>
      <family val="1"/>
    </font>
    <font>
      <b/>
      <sz val="11"/>
      <name val="Times New Roman"/>
      <family val="1"/>
    </font>
    <font>
      <u val="single"/>
      <sz val="14"/>
      <name val="Times New Roman"/>
      <family val="1"/>
    </font>
    <font>
      <b/>
      <u val="single"/>
      <sz val="11"/>
      <name val="Times New Roman"/>
      <family val="1"/>
    </font>
    <font>
      <b/>
      <sz val="13"/>
      <name val="Times New Roman"/>
      <family val="1"/>
    </font>
    <font>
      <sz val="12"/>
      <color indexed="8"/>
      <name val="Times New Roman"/>
      <family val="1"/>
    </font>
    <font>
      <sz val="9"/>
      <name val="Arial"/>
      <family val="2"/>
    </font>
    <font>
      <b/>
      <sz val="12"/>
      <name val="Arial"/>
      <family val="2"/>
    </font>
    <font>
      <b/>
      <sz val="9"/>
      <name val="Arial"/>
      <family val="2"/>
    </font>
    <font>
      <sz val="9"/>
      <name val="Helv"/>
      <family val="2"/>
    </font>
    <font>
      <b/>
      <sz val="8"/>
      <name val="Arial"/>
      <family val="2"/>
    </font>
    <font>
      <sz val="10"/>
      <color indexed="41"/>
      <name val="Arial"/>
      <family val="2"/>
    </font>
  </fonts>
  <fills count="2">
    <fill>
      <patternFill/>
    </fill>
    <fill>
      <patternFill patternType="gray125"/>
    </fill>
  </fills>
  <borders count="33">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5">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0"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51">
    <xf numFmtId="39" fontId="0" fillId="0" borderId="0" xfId="0" applyAlignment="1">
      <alignment/>
    </xf>
    <xf numFmtId="0" fontId="14" fillId="0" borderId="0" xfId="22" applyFont="1" applyAlignment="1">
      <alignment/>
      <protection/>
    </xf>
    <xf numFmtId="0" fontId="15" fillId="0" borderId="0" xfId="22" applyFont="1">
      <alignment/>
      <protection/>
    </xf>
    <xf numFmtId="0" fontId="15" fillId="0" borderId="0" xfId="22" applyFont="1" applyFill="1">
      <alignment/>
      <protection/>
    </xf>
    <xf numFmtId="0" fontId="14" fillId="0" borderId="0" xfId="22" applyFont="1" applyFill="1" applyAlignment="1">
      <alignment/>
      <protection/>
    </xf>
    <xf numFmtId="0" fontId="14" fillId="0" borderId="0" xfId="22" applyFont="1" applyAlignment="1">
      <alignment horizontal="left"/>
      <protection/>
    </xf>
    <xf numFmtId="0" fontId="14" fillId="0" borderId="0" xfId="22" applyFont="1">
      <alignment/>
      <protection/>
    </xf>
    <xf numFmtId="0" fontId="15" fillId="0" borderId="0" xfId="22" applyFont="1" applyBorder="1">
      <alignment/>
      <protection/>
    </xf>
    <xf numFmtId="0" fontId="14" fillId="0" borderId="0" xfId="22" applyFont="1" applyAlignment="1" quotePrefix="1">
      <alignment horizontal="left"/>
      <protection/>
    </xf>
    <xf numFmtId="0" fontId="8" fillId="0" borderId="0" xfId="22" applyFont="1" applyFill="1">
      <alignment/>
      <protection/>
    </xf>
    <xf numFmtId="0" fontId="8" fillId="0" borderId="0" xfId="22" applyFont="1">
      <alignment/>
      <protection/>
    </xf>
    <xf numFmtId="0" fontId="14" fillId="0" borderId="0" xfId="22" applyFont="1" applyFill="1">
      <alignment/>
      <protection/>
    </xf>
    <xf numFmtId="0" fontId="14" fillId="0" borderId="0" xfId="22" applyFont="1" applyFill="1" applyAlignment="1">
      <alignment horizontal="left"/>
      <protection/>
    </xf>
    <xf numFmtId="0" fontId="15" fillId="0" borderId="0" xfId="22" applyFont="1" applyFill="1" applyBorder="1">
      <alignment/>
      <protection/>
    </xf>
    <xf numFmtId="0" fontId="15" fillId="0" borderId="0" xfId="21" applyFont="1" applyFill="1">
      <alignment/>
      <protection/>
    </xf>
    <xf numFmtId="0" fontId="15" fillId="0" borderId="0" xfId="21" applyFont="1" applyFill="1" applyAlignment="1">
      <alignment horizontal="center"/>
      <protection/>
    </xf>
    <xf numFmtId="0" fontId="15" fillId="0" borderId="0" xfId="21" applyFont="1" applyFill="1" applyBorder="1" applyAlignment="1">
      <alignment horizontal="center"/>
      <protection/>
    </xf>
    <xf numFmtId="0" fontId="15" fillId="0" borderId="0" xfId="22" applyFont="1" applyFill="1" applyAlignment="1">
      <alignment horizontal="center"/>
      <protection/>
    </xf>
    <xf numFmtId="0" fontId="15" fillId="0" borderId="0" xfId="21" applyFont="1" applyFill="1" applyBorder="1">
      <alignment/>
      <protection/>
    </xf>
    <xf numFmtId="0" fontId="16" fillId="0" borderId="0" xfId="21" applyFont="1" applyFill="1" applyBorder="1" applyAlignment="1">
      <alignment horizontal="center"/>
      <protection/>
    </xf>
    <xf numFmtId="0" fontId="15" fillId="0" borderId="0" xfId="22" applyFont="1" applyFill="1" applyBorder="1" applyAlignment="1">
      <alignment horizontal="center"/>
      <protection/>
    </xf>
    <xf numFmtId="0" fontId="8" fillId="0" borderId="0" xfId="22" applyFont="1" applyFill="1" applyAlignment="1">
      <alignment horizontal="center"/>
      <protection/>
    </xf>
    <xf numFmtId="41" fontId="8" fillId="0" borderId="0" xfId="22" applyNumberFormat="1" applyFont="1" applyFill="1" applyAlignment="1">
      <alignment horizontal="center"/>
      <protection/>
    </xf>
    <xf numFmtId="185" fontId="15" fillId="0" borderId="0" xfId="22" applyNumberFormat="1" applyFont="1">
      <alignment/>
      <protection/>
    </xf>
    <xf numFmtId="0" fontId="18" fillId="0" borderId="0" xfId="22" applyFont="1" applyFill="1">
      <alignment/>
      <protection/>
    </xf>
    <xf numFmtId="0" fontId="19" fillId="0" borderId="0" xfId="22" applyFont="1" applyFill="1" applyAlignment="1">
      <alignment horizontal="left"/>
      <protection/>
    </xf>
    <xf numFmtId="41" fontId="8" fillId="0" borderId="0" xfId="22" applyNumberFormat="1" applyFont="1" applyFill="1">
      <alignment/>
      <protection/>
    </xf>
    <xf numFmtId="41" fontId="15" fillId="0" borderId="0" xfId="22" applyNumberFormat="1" applyFont="1" applyFill="1">
      <alignment/>
      <protection/>
    </xf>
    <xf numFmtId="0" fontId="12" fillId="0" borderId="0" xfId="22" applyFont="1" applyFill="1">
      <alignment/>
      <protection/>
    </xf>
    <xf numFmtId="0" fontId="17" fillId="0" borderId="0" xfId="22" applyFont="1" applyFill="1">
      <alignment/>
      <protection/>
    </xf>
    <xf numFmtId="41" fontId="9" fillId="0" borderId="0" xfId="22" applyNumberFormat="1" applyFont="1" applyFill="1">
      <alignment/>
      <protection/>
    </xf>
    <xf numFmtId="41" fontId="9" fillId="0" borderId="0" xfId="22" applyNumberFormat="1" applyFont="1" applyFill="1" applyBorder="1">
      <alignment/>
      <protection/>
    </xf>
    <xf numFmtId="185" fontId="8" fillId="0" borderId="1" xfId="15" applyNumberFormat="1" applyFont="1" applyFill="1" applyBorder="1" applyAlignment="1">
      <alignment horizontal="center"/>
    </xf>
    <xf numFmtId="0" fontId="13" fillId="0" borderId="0" xfId="22" applyFont="1" applyFill="1">
      <alignment/>
      <protection/>
    </xf>
    <xf numFmtId="0" fontId="8" fillId="0" borderId="0" xfId="22" applyFont="1" applyAlignment="1">
      <alignment horizontal="center"/>
      <protection/>
    </xf>
    <xf numFmtId="0" fontId="15" fillId="0" borderId="0" xfId="22" applyFont="1" applyAlignment="1">
      <alignment horizontal="center"/>
      <protection/>
    </xf>
    <xf numFmtId="186" fontId="15" fillId="0" borderId="0" xfId="22" applyNumberFormat="1" applyFont="1" applyFill="1" applyBorder="1" applyAlignment="1">
      <alignment horizontal="center"/>
      <protection/>
    </xf>
    <xf numFmtId="41" fontId="15" fillId="0" borderId="0" xfId="22" applyNumberFormat="1" applyFont="1" applyFill="1" applyAlignment="1">
      <alignment horizontal="center"/>
      <protection/>
    </xf>
    <xf numFmtId="0" fontId="18" fillId="0" borderId="0" xfId="22" applyFont="1">
      <alignment/>
      <protection/>
    </xf>
    <xf numFmtId="0" fontId="13" fillId="0" borderId="0" xfId="22" applyFont="1">
      <alignment/>
      <protection/>
    </xf>
    <xf numFmtId="15" fontId="8" fillId="0" borderId="0" xfId="22" applyNumberFormat="1" applyFont="1" applyAlignment="1">
      <alignment horizontal="center"/>
      <protection/>
    </xf>
    <xf numFmtId="15" fontId="18" fillId="0" borderId="0" xfId="22" applyNumberFormat="1" applyFont="1" applyAlignment="1" quotePrefix="1">
      <alignment horizontal="center"/>
      <protection/>
    </xf>
    <xf numFmtId="15" fontId="15" fillId="0" borderId="0" xfId="22" applyNumberFormat="1" applyFont="1" applyFill="1" applyAlignment="1" quotePrefix="1">
      <alignment horizontal="center"/>
      <protection/>
    </xf>
    <xf numFmtId="185" fontId="8" fillId="0" borderId="2" xfId="15" applyNumberFormat="1" applyFont="1" applyFill="1" applyBorder="1" applyAlignment="1">
      <alignment/>
    </xf>
    <xf numFmtId="186" fontId="8" fillId="0" borderId="0" xfId="22" applyNumberFormat="1" applyFont="1" applyFill="1" applyBorder="1" applyAlignment="1">
      <alignment horizontal="center"/>
      <protection/>
    </xf>
    <xf numFmtId="39" fontId="8" fillId="0" borderId="2" xfId="15" applyFont="1" applyFill="1" applyBorder="1" applyAlignment="1">
      <alignment/>
    </xf>
    <xf numFmtId="0" fontId="21" fillId="0" borderId="0" xfId="23" applyFont="1">
      <alignment/>
      <protection/>
    </xf>
    <xf numFmtId="0" fontId="22" fillId="0" borderId="0" xfId="23" applyFont="1">
      <alignment/>
      <protection/>
    </xf>
    <xf numFmtId="37" fontId="22" fillId="0" borderId="0" xfId="15" applyNumberFormat="1" applyFont="1" applyAlignment="1">
      <alignment/>
    </xf>
    <xf numFmtId="0" fontId="23" fillId="0" borderId="0" xfId="23" applyFont="1">
      <alignment/>
      <protection/>
    </xf>
    <xf numFmtId="37" fontId="23" fillId="0" borderId="0" xfId="15" applyNumberFormat="1" applyFont="1" applyAlignment="1">
      <alignment/>
    </xf>
    <xf numFmtId="0" fontId="23" fillId="0" borderId="0" xfId="23" applyFont="1" applyAlignment="1">
      <alignment horizontal="center"/>
      <protection/>
    </xf>
    <xf numFmtId="0" fontId="21" fillId="0" borderId="0" xfId="23" applyFont="1" applyAlignment="1">
      <alignment horizontal="center"/>
      <protection/>
    </xf>
    <xf numFmtId="0" fontId="24" fillId="0" borderId="0" xfId="23" applyFont="1">
      <alignment/>
      <protection/>
    </xf>
    <xf numFmtId="0" fontId="25" fillId="0" borderId="0" xfId="23" applyFont="1">
      <alignment/>
      <protection/>
    </xf>
    <xf numFmtId="37" fontId="25" fillId="0" borderId="0" xfId="15" applyNumberFormat="1" applyFont="1" applyAlignment="1">
      <alignment/>
    </xf>
    <xf numFmtId="37" fontId="25" fillId="0" borderId="3" xfId="15" applyNumberFormat="1" applyFont="1" applyBorder="1" applyAlignment="1">
      <alignment/>
    </xf>
    <xf numFmtId="37" fontId="25" fillId="0" borderId="1" xfId="15" applyNumberFormat="1" applyFont="1" applyBorder="1" applyAlignment="1">
      <alignment/>
    </xf>
    <xf numFmtId="37" fontId="21" fillId="0" borderId="0" xfId="15" applyNumberFormat="1" applyFont="1" applyAlignment="1">
      <alignment horizontal="right"/>
    </xf>
    <xf numFmtId="37" fontId="21" fillId="0" borderId="0" xfId="15" applyNumberFormat="1" applyFont="1" applyAlignment="1" quotePrefix="1">
      <alignment horizontal="right"/>
    </xf>
    <xf numFmtId="37" fontId="25" fillId="0" borderId="4" xfId="15" applyNumberFormat="1" applyFont="1" applyBorder="1" applyAlignment="1">
      <alignment/>
    </xf>
    <xf numFmtId="37" fontId="25" fillId="0" borderId="0" xfId="15" applyNumberFormat="1" applyFont="1" applyBorder="1" applyAlignment="1">
      <alignment/>
    </xf>
    <xf numFmtId="37" fontId="25" fillId="0" borderId="5" xfId="15" applyNumberFormat="1" applyFont="1" applyBorder="1" applyAlignment="1">
      <alignment/>
    </xf>
    <xf numFmtId="187" fontId="25" fillId="0" borderId="0" xfId="15" applyNumberFormat="1" applyFont="1" applyAlignment="1">
      <alignment/>
    </xf>
    <xf numFmtId="41" fontId="8" fillId="0" borderId="0" xfId="22" applyNumberFormat="1" applyFont="1" applyFill="1" applyBorder="1">
      <alignment/>
      <protection/>
    </xf>
    <xf numFmtId="0" fontId="13" fillId="0" borderId="0" xfId="22" applyFont="1" applyFill="1" applyAlignment="1">
      <alignment horizontal="left"/>
      <protection/>
    </xf>
    <xf numFmtId="0" fontId="8" fillId="0" borderId="0" xfId="22" applyFont="1" applyFill="1" applyAlignment="1">
      <alignment horizontal="right"/>
      <protection/>
    </xf>
    <xf numFmtId="37" fontId="8" fillId="0" borderId="0" xfId="15" applyNumberFormat="1" applyFont="1" applyFill="1" applyAlignment="1">
      <alignment/>
    </xf>
    <xf numFmtId="37" fontId="8" fillId="0" borderId="1" xfId="15" applyNumberFormat="1" applyFont="1" applyFill="1" applyBorder="1" applyAlignment="1">
      <alignment/>
    </xf>
    <xf numFmtId="0" fontId="26" fillId="0" borderId="0" xfId="23" applyFont="1">
      <alignment/>
      <protection/>
    </xf>
    <xf numFmtId="0" fontId="21" fillId="0" borderId="0" xfId="23" applyFont="1" applyAlignment="1">
      <alignment horizontal="right"/>
      <protection/>
    </xf>
    <xf numFmtId="39" fontId="21" fillId="0" borderId="0" xfId="0" applyFont="1" applyAlignment="1">
      <alignment horizontal="right"/>
    </xf>
    <xf numFmtId="39" fontId="21" fillId="0" borderId="0" xfId="0" applyFont="1" applyAlignment="1">
      <alignment horizontal="center"/>
    </xf>
    <xf numFmtId="15" fontId="21" fillId="0" borderId="0" xfId="23" applyNumberFormat="1" applyFont="1" applyAlignment="1" quotePrefix="1">
      <alignment horizontal="right"/>
      <protection/>
    </xf>
    <xf numFmtId="15" fontId="21" fillId="0" borderId="0" xfId="23" applyNumberFormat="1" applyFont="1" applyAlignment="1">
      <alignment horizontal="right"/>
      <protection/>
    </xf>
    <xf numFmtId="15" fontId="21" fillId="0" borderId="0" xfId="23" applyNumberFormat="1" applyFont="1" applyAlignment="1" quotePrefix="1">
      <alignment horizontal="center"/>
      <protection/>
    </xf>
    <xf numFmtId="0" fontId="21" fillId="0" borderId="0" xfId="23" applyFont="1" applyAlignment="1" quotePrefix="1">
      <alignment horizontal="center"/>
      <protection/>
    </xf>
    <xf numFmtId="15" fontId="21" fillId="0" borderId="0" xfId="23" applyNumberFormat="1" applyFont="1" applyAlignment="1">
      <alignment horizontal="center"/>
      <protection/>
    </xf>
    <xf numFmtId="39" fontId="23" fillId="0" borderId="0" xfId="0" applyFont="1" applyAlignment="1">
      <alignment/>
    </xf>
    <xf numFmtId="39" fontId="23" fillId="0" borderId="0" xfId="0" applyFont="1" applyAlignment="1">
      <alignment horizontal="justify"/>
    </xf>
    <xf numFmtId="39" fontId="22" fillId="0" borderId="0" xfId="0" applyFont="1" applyAlignment="1">
      <alignment horizontal="justify"/>
    </xf>
    <xf numFmtId="39" fontId="22" fillId="0" borderId="0" xfId="0" applyFont="1" applyAlignment="1">
      <alignment/>
    </xf>
    <xf numFmtId="0" fontId="22" fillId="0" borderId="0" xfId="23" applyFont="1" applyAlignment="1">
      <alignment/>
      <protection/>
    </xf>
    <xf numFmtId="37" fontId="22" fillId="0" borderId="0" xfId="15" applyNumberFormat="1" applyFont="1" applyAlignment="1">
      <alignment/>
    </xf>
    <xf numFmtId="0" fontId="25" fillId="0" borderId="0" xfId="23" applyFont="1" quotePrefix="1">
      <alignment/>
      <protection/>
    </xf>
    <xf numFmtId="41" fontId="25" fillId="0" borderId="0" xfId="15" applyNumberFormat="1" applyFont="1" applyAlignment="1">
      <alignment/>
    </xf>
    <xf numFmtId="39" fontId="25" fillId="0" borderId="6" xfId="15" applyNumberFormat="1" applyFont="1" applyBorder="1" applyAlignment="1">
      <alignment/>
    </xf>
    <xf numFmtId="39" fontId="25" fillId="0" borderId="6" xfId="15" applyNumberFormat="1" applyFont="1" applyBorder="1" applyAlignment="1">
      <alignment horizontal="right"/>
    </xf>
    <xf numFmtId="37" fontId="21" fillId="0" borderId="0" xfId="15" applyNumberFormat="1" applyFont="1" applyAlignment="1">
      <alignment/>
    </xf>
    <xf numFmtId="37" fontId="27" fillId="0" borderId="0" xfId="15" applyNumberFormat="1" applyFont="1" applyAlignment="1">
      <alignment/>
    </xf>
    <xf numFmtId="37" fontId="28" fillId="0" borderId="0" xfId="15" applyNumberFormat="1" applyFont="1" applyAlignment="1">
      <alignment horizontal="center"/>
    </xf>
    <xf numFmtId="39" fontId="25" fillId="0" borderId="0" xfId="0" applyFont="1" applyAlignment="1">
      <alignment/>
    </xf>
    <xf numFmtId="39" fontId="29" fillId="0" borderId="0" xfId="0" applyFont="1" applyAlignment="1">
      <alignment/>
    </xf>
    <xf numFmtId="37" fontId="22" fillId="0" borderId="5" xfId="15" applyNumberFormat="1" applyFont="1" applyBorder="1" applyAlignment="1">
      <alignment/>
    </xf>
    <xf numFmtId="37" fontId="30" fillId="0" borderId="0" xfId="15" applyNumberFormat="1" applyFont="1" applyAlignment="1">
      <alignment/>
    </xf>
    <xf numFmtId="37" fontId="23" fillId="0" borderId="0" xfId="15" applyNumberFormat="1" applyFont="1" applyBorder="1" applyAlignment="1">
      <alignment/>
    </xf>
    <xf numFmtId="37" fontId="21" fillId="0" borderId="0" xfId="15" applyNumberFormat="1" applyFont="1" applyBorder="1" applyAlignment="1">
      <alignment/>
    </xf>
    <xf numFmtId="37" fontId="21" fillId="0" borderId="0" xfId="15" applyNumberFormat="1" applyFont="1" applyAlignment="1">
      <alignment horizontal="center"/>
    </xf>
    <xf numFmtId="37" fontId="21" fillId="0" borderId="0" xfId="15" applyNumberFormat="1" applyFont="1" applyBorder="1" applyAlignment="1">
      <alignment horizontal="right"/>
    </xf>
    <xf numFmtId="37" fontId="28" fillId="0" borderId="0" xfId="15" applyNumberFormat="1" applyFont="1" applyAlignment="1">
      <alignment horizontal="right"/>
    </xf>
    <xf numFmtId="37" fontId="23" fillId="0" borderId="5" xfId="15" applyNumberFormat="1" applyFont="1" applyBorder="1" applyAlignment="1">
      <alignment/>
    </xf>
    <xf numFmtId="37" fontId="23" fillId="0" borderId="0" xfId="15" applyNumberFormat="1" applyFont="1" applyAlignment="1">
      <alignment horizontal="right"/>
    </xf>
    <xf numFmtId="0" fontId="21" fillId="0" borderId="0" xfId="23" applyFont="1" applyBorder="1" applyAlignment="1">
      <alignment horizontal="center"/>
      <protection/>
    </xf>
    <xf numFmtId="0" fontId="23" fillId="0" borderId="0" xfId="23" applyFont="1" applyBorder="1">
      <alignment/>
      <protection/>
    </xf>
    <xf numFmtId="37" fontId="23" fillId="0" borderId="4" xfId="15" applyNumberFormat="1" applyFont="1" applyBorder="1" applyAlignment="1">
      <alignment/>
    </xf>
    <xf numFmtId="37" fontId="22" fillId="0" borderId="0" xfId="23" applyNumberFormat="1" applyFont="1">
      <alignment/>
      <protection/>
    </xf>
    <xf numFmtId="0" fontId="21" fillId="0" borderId="0" xfId="23" applyFont="1" applyBorder="1" applyAlignment="1">
      <alignment horizontal="right"/>
      <protection/>
    </xf>
    <xf numFmtId="14" fontId="21" fillId="0" borderId="0" xfId="23" applyNumberFormat="1" applyFont="1" applyAlignment="1" quotePrefix="1">
      <alignment horizontal="right"/>
      <protection/>
    </xf>
    <xf numFmtId="37" fontId="23" fillId="0" borderId="0" xfId="15" applyNumberFormat="1" applyFont="1" applyBorder="1" applyAlignment="1">
      <alignment horizontal="right"/>
    </xf>
    <xf numFmtId="0" fontId="27" fillId="0" borderId="0" xfId="23" applyFont="1">
      <alignment/>
      <protection/>
    </xf>
    <xf numFmtId="0" fontId="31" fillId="0" borderId="0" xfId="23" applyFont="1">
      <alignment/>
      <protection/>
    </xf>
    <xf numFmtId="39" fontId="23" fillId="0" borderId="0" xfId="15" applyNumberFormat="1" applyFont="1" applyBorder="1" applyAlignment="1">
      <alignment horizontal="right"/>
    </xf>
    <xf numFmtId="37" fontId="25" fillId="0" borderId="2" xfId="15" applyNumberFormat="1" applyFont="1" applyBorder="1" applyAlignment="1">
      <alignment/>
    </xf>
    <xf numFmtId="37" fontId="25" fillId="0" borderId="0" xfId="15" applyNumberFormat="1" applyFont="1" applyBorder="1" applyAlignment="1">
      <alignment horizontal="right"/>
    </xf>
    <xf numFmtId="41" fontId="8" fillId="0" borderId="5" xfId="22" applyNumberFormat="1" applyFont="1" applyFill="1" applyBorder="1">
      <alignment/>
      <protection/>
    </xf>
    <xf numFmtId="0" fontId="28" fillId="0" borderId="0" xfId="23" applyFont="1">
      <alignment/>
      <protection/>
    </xf>
    <xf numFmtId="39" fontId="34" fillId="0" borderId="7" xfId="0" applyFont="1" applyFill="1" applyBorder="1" applyAlignment="1">
      <alignment horizontal="center" vertical="center"/>
    </xf>
    <xf numFmtId="39" fontId="34" fillId="0" borderId="0" xfId="0" applyFont="1" applyFill="1" applyBorder="1" applyAlignment="1">
      <alignment horizontal="center"/>
    </xf>
    <xf numFmtId="39" fontId="34" fillId="0" borderId="8" xfId="0" applyFont="1" applyFill="1" applyBorder="1" applyAlignment="1">
      <alignment horizontal="center"/>
    </xf>
    <xf numFmtId="39" fontId="0" fillId="0" borderId="7" xfId="0" applyFill="1" applyBorder="1" applyAlignment="1">
      <alignment horizontal="center" vertical="center"/>
    </xf>
    <xf numFmtId="39" fontId="0" fillId="0" borderId="0" xfId="0" applyFill="1" applyBorder="1" applyAlignment="1">
      <alignment/>
    </xf>
    <xf numFmtId="39" fontId="0" fillId="0" borderId="8" xfId="0" applyFill="1" applyBorder="1" applyAlignment="1">
      <alignment/>
    </xf>
    <xf numFmtId="39" fontId="20" fillId="0" borderId="0" xfId="0" applyFont="1" applyFill="1" applyBorder="1" applyAlignment="1">
      <alignment horizontal="center"/>
    </xf>
    <xf numFmtId="39" fontId="20" fillId="0" borderId="9" xfId="0" applyFont="1" applyFill="1" applyBorder="1" applyAlignment="1">
      <alignment horizontal="center"/>
    </xf>
    <xf numFmtId="39" fontId="1" fillId="0" borderId="0" xfId="0" applyFont="1" applyFill="1" applyBorder="1" applyAlignment="1">
      <alignment/>
    </xf>
    <xf numFmtId="37" fontId="33" fillId="0" borderId="10" xfId="0" applyNumberFormat="1" applyFont="1" applyFill="1" applyBorder="1" applyAlignment="1">
      <alignment/>
    </xf>
    <xf numFmtId="37" fontId="33" fillId="0" borderId="0" xfId="0" applyNumberFormat="1" applyFont="1" applyFill="1" applyBorder="1" applyAlignment="1">
      <alignment/>
    </xf>
    <xf numFmtId="37" fontId="33" fillId="0" borderId="9" xfId="0" applyNumberFormat="1" applyFont="1" applyFill="1" applyBorder="1" applyAlignment="1">
      <alignment/>
    </xf>
    <xf numFmtId="37" fontId="4" fillId="0" borderId="8" xfId="0" applyNumberFormat="1" applyFont="1" applyFill="1" applyBorder="1" applyAlignment="1">
      <alignment/>
    </xf>
    <xf numFmtId="37" fontId="33" fillId="0" borderId="11" xfId="0" applyNumberFormat="1" applyFont="1" applyFill="1" applyBorder="1" applyAlignment="1">
      <alignment/>
    </xf>
    <xf numFmtId="37" fontId="33" fillId="0" borderId="12" xfId="0" applyNumberFormat="1" applyFont="1" applyFill="1" applyBorder="1" applyAlignment="1">
      <alignment/>
    </xf>
    <xf numFmtId="39" fontId="0" fillId="0" borderId="0" xfId="0" applyFill="1" applyBorder="1" applyAlignment="1">
      <alignment horizontal="left" indent="1"/>
    </xf>
    <xf numFmtId="39" fontId="33" fillId="0" borderId="0" xfId="0" applyNumberFormat="1" applyFont="1" applyFill="1" applyBorder="1" applyAlignment="1">
      <alignment/>
    </xf>
    <xf numFmtId="39" fontId="33" fillId="0" borderId="9" xfId="0" applyNumberFormat="1" applyFont="1" applyFill="1" applyBorder="1" applyAlignment="1">
      <alignment/>
    </xf>
    <xf numFmtId="37" fontId="20" fillId="0" borderId="0" xfId="0" applyNumberFormat="1" applyFont="1" applyFill="1" applyBorder="1" applyAlignment="1">
      <alignment/>
    </xf>
    <xf numFmtId="37" fontId="20" fillId="0" borderId="9" xfId="0" applyNumberFormat="1" applyFont="1" applyFill="1" applyBorder="1" applyAlignment="1">
      <alignment/>
    </xf>
    <xf numFmtId="39" fontId="33" fillId="0" borderId="0" xfId="0" applyNumberFormat="1" applyFont="1" applyFill="1" applyBorder="1" applyAlignment="1">
      <alignment vertical="center"/>
    </xf>
    <xf numFmtId="39" fontId="33" fillId="0" borderId="9" xfId="0" applyNumberFormat="1" applyFont="1" applyFill="1" applyBorder="1" applyAlignment="1">
      <alignment vertical="center"/>
    </xf>
    <xf numFmtId="39" fontId="0" fillId="0" borderId="13" xfId="0" applyFill="1" applyBorder="1" applyAlignment="1">
      <alignment horizontal="center" vertical="center"/>
    </xf>
    <xf numFmtId="39" fontId="0" fillId="0" borderId="6" xfId="0" applyFill="1" applyBorder="1" applyAlignment="1">
      <alignment/>
    </xf>
    <xf numFmtId="38" fontId="33" fillId="0" borderId="6" xfId="0" applyNumberFormat="1" applyFont="1" applyFill="1" applyBorder="1" applyAlignment="1">
      <alignment/>
    </xf>
    <xf numFmtId="39" fontId="0" fillId="0" borderId="14" xfId="0" applyFill="1" applyBorder="1" applyAlignment="1">
      <alignment/>
    </xf>
    <xf numFmtId="39" fontId="0" fillId="0" borderId="0" xfId="0" applyFill="1" applyBorder="1" applyAlignment="1">
      <alignment horizontal="center" vertical="center"/>
    </xf>
    <xf numFmtId="39" fontId="33" fillId="0" borderId="7" xfId="0" applyFont="1" applyFill="1" applyBorder="1" applyAlignment="1" applyProtection="1">
      <alignment horizontal="center" vertical="center"/>
      <protection/>
    </xf>
    <xf numFmtId="39" fontId="33" fillId="0" borderId="0" xfId="0" applyFont="1" applyFill="1" applyBorder="1" applyAlignment="1" applyProtection="1">
      <alignment horizontal="left"/>
      <protection/>
    </xf>
    <xf numFmtId="39" fontId="33" fillId="0" borderId="0" xfId="0" applyFont="1" applyFill="1" applyBorder="1" applyAlignment="1" applyProtection="1">
      <alignment/>
      <protection/>
    </xf>
    <xf numFmtId="39" fontId="38" fillId="0" borderId="8" xfId="0" applyFont="1" applyFill="1" applyBorder="1" applyAlignment="1">
      <alignment/>
    </xf>
    <xf numFmtId="39" fontId="37" fillId="0" borderId="0" xfId="0" applyFont="1" applyFill="1" applyBorder="1" applyAlignment="1">
      <alignment horizontal="center"/>
    </xf>
    <xf numFmtId="39" fontId="37" fillId="0" borderId="11" xfId="0" applyFont="1" applyFill="1" applyBorder="1" applyAlignment="1">
      <alignment horizontal="center"/>
    </xf>
    <xf numFmtId="39" fontId="20" fillId="0" borderId="11" xfId="0" applyFont="1" applyFill="1" applyBorder="1" applyAlignment="1">
      <alignment horizontal="right"/>
    </xf>
    <xf numFmtId="39" fontId="20" fillId="0" borderId="0" xfId="0" applyFont="1" applyFill="1" applyBorder="1" applyAlignment="1">
      <alignment horizontal="right"/>
    </xf>
    <xf numFmtId="39" fontId="20" fillId="0" borderId="12" xfId="0" applyFont="1" applyFill="1" applyBorder="1" applyAlignment="1">
      <alignment horizontal="right"/>
    </xf>
    <xf numFmtId="39" fontId="20" fillId="0" borderId="4" xfId="0" applyFont="1" applyFill="1" applyBorder="1" applyAlignment="1">
      <alignment horizontal="right"/>
    </xf>
    <xf numFmtId="39" fontId="37" fillId="0" borderId="6" xfId="0" applyFont="1" applyFill="1" applyBorder="1" applyAlignment="1">
      <alignment horizontal="center"/>
    </xf>
    <xf numFmtId="39" fontId="33" fillId="0" borderId="15" xfId="0" applyFont="1" applyFill="1" applyBorder="1" applyAlignment="1" applyProtection="1">
      <alignment horizontal="center" vertical="center"/>
      <protection/>
    </xf>
    <xf numFmtId="39" fontId="33" fillId="0" borderId="16" xfId="0" applyFont="1" applyFill="1" applyBorder="1" applyAlignment="1" applyProtection="1">
      <alignment/>
      <protection/>
    </xf>
    <xf numFmtId="39" fontId="33" fillId="0" borderId="17" xfId="0" applyFont="1" applyFill="1" applyBorder="1" applyAlignment="1" applyProtection="1">
      <alignment/>
      <protection/>
    </xf>
    <xf numFmtId="39" fontId="35" fillId="0" borderId="0" xfId="0" applyFont="1" applyFill="1" applyBorder="1" applyAlignment="1" applyProtection="1">
      <alignment/>
      <protection/>
    </xf>
    <xf numFmtId="39" fontId="36" fillId="0" borderId="8" xfId="0" applyFont="1" applyFill="1" applyBorder="1" applyAlignment="1" applyProtection="1">
      <alignment/>
      <protection/>
    </xf>
    <xf numFmtId="39" fontId="35" fillId="0" borderId="7" xfId="0" applyFont="1" applyFill="1" applyBorder="1" applyAlignment="1" applyProtection="1">
      <alignment horizontal="center" vertical="center"/>
      <protection/>
    </xf>
    <xf numFmtId="39" fontId="35" fillId="0" borderId="0" xfId="0" applyFont="1" applyFill="1" applyBorder="1" applyAlignment="1" applyProtection="1">
      <alignment horizontal="left"/>
      <protection/>
    </xf>
    <xf numFmtId="39" fontId="33" fillId="0" borderId="13" xfId="0" applyFont="1" applyFill="1" applyBorder="1" applyAlignment="1" applyProtection="1">
      <alignment horizontal="center" vertical="center"/>
      <protection/>
    </xf>
    <xf numFmtId="39" fontId="33" fillId="0" borderId="6" xfId="0" applyFont="1" applyFill="1" applyBorder="1" applyAlignment="1" applyProtection="1">
      <alignment horizontal="left"/>
      <protection/>
    </xf>
    <xf numFmtId="39" fontId="33" fillId="0" borderId="6" xfId="0" applyFont="1" applyFill="1" applyBorder="1" applyAlignment="1" applyProtection="1">
      <alignment/>
      <protection/>
    </xf>
    <xf numFmtId="39" fontId="36" fillId="0" borderId="14" xfId="0" applyFont="1" applyFill="1" applyBorder="1" applyAlignment="1" applyProtection="1">
      <alignment/>
      <protection/>
    </xf>
    <xf numFmtId="39" fontId="33" fillId="0" borderId="0" xfId="0" applyFont="1" applyFill="1" applyBorder="1" applyAlignment="1">
      <alignment horizontal="justify" vertical="center"/>
    </xf>
    <xf numFmtId="39" fontId="4" fillId="0" borderId="0" xfId="0" applyFont="1" applyFill="1" applyBorder="1" applyAlignment="1">
      <alignment horizontal="justify" vertical="center"/>
    </xf>
    <xf numFmtId="39" fontId="37" fillId="0" borderId="0" xfId="0" applyFont="1" applyFill="1" applyBorder="1" applyAlignment="1">
      <alignment/>
    </xf>
    <xf numFmtId="39" fontId="37" fillId="0" borderId="9" xfId="0" applyFont="1" applyFill="1" applyBorder="1" applyAlignment="1">
      <alignment/>
    </xf>
    <xf numFmtId="39" fontId="4" fillId="0" borderId="8" xfId="0" applyFont="1" applyFill="1" applyBorder="1" applyAlignment="1">
      <alignment horizontal="justify" vertical="center"/>
    </xf>
    <xf numFmtId="39" fontId="35" fillId="0" borderId="18" xfId="0" applyFont="1" applyFill="1" applyBorder="1" applyAlignment="1">
      <alignment horizontal="centerContinuous"/>
    </xf>
    <xf numFmtId="39" fontId="33" fillId="0" borderId="3" xfId="0" applyFont="1" applyFill="1" applyBorder="1" applyAlignment="1">
      <alignment horizontal="centerContinuous"/>
    </xf>
    <xf numFmtId="39" fontId="33" fillId="0" borderId="19" xfId="0" applyFont="1" applyFill="1" applyBorder="1" applyAlignment="1">
      <alignment horizontal="centerContinuous"/>
    </xf>
    <xf numFmtId="39" fontId="35" fillId="0" borderId="0" xfId="0" applyFont="1" applyFill="1" applyBorder="1" applyAlignment="1">
      <alignment/>
    </xf>
    <xf numFmtId="39" fontId="35" fillId="0" borderId="9" xfId="0" applyFont="1" applyFill="1" applyBorder="1" applyAlignment="1">
      <alignment/>
    </xf>
    <xf numFmtId="39" fontId="35" fillId="0" borderId="0" xfId="0" applyFont="1" applyFill="1" applyBorder="1" applyAlignment="1">
      <alignment horizontal="center"/>
    </xf>
    <xf numFmtId="39" fontId="35" fillId="0" borderId="9" xfId="0" applyFont="1" applyFill="1" applyBorder="1" applyAlignment="1">
      <alignment horizontal="center"/>
    </xf>
    <xf numFmtId="39" fontId="35" fillId="0" borderId="12" xfId="0" applyFont="1" applyFill="1" applyBorder="1" applyAlignment="1">
      <alignment horizontal="center"/>
    </xf>
    <xf numFmtId="39" fontId="38" fillId="0" borderId="14" xfId="0" applyFont="1" applyFill="1" applyBorder="1" applyAlignment="1">
      <alignment/>
    </xf>
    <xf numFmtId="39" fontId="0" fillId="0" borderId="0" xfId="0" applyFill="1" applyAlignment="1">
      <alignment/>
    </xf>
    <xf numFmtId="0" fontId="35" fillId="0" borderId="11" xfId="0" applyNumberFormat="1" applyFont="1" applyFill="1" applyBorder="1" applyAlignment="1">
      <alignment horizontal="center"/>
    </xf>
    <xf numFmtId="0" fontId="35" fillId="0" borderId="0" xfId="0" applyNumberFormat="1" applyFont="1" applyFill="1" applyBorder="1" applyAlignment="1">
      <alignment horizontal="center"/>
    </xf>
    <xf numFmtId="0" fontId="35" fillId="0" borderId="9" xfId="0" applyNumberFormat="1" applyFont="1" applyFill="1" applyBorder="1" applyAlignment="1">
      <alignment horizontal="center"/>
    </xf>
    <xf numFmtId="39" fontId="33" fillId="0" borderId="12" xfId="15" applyFont="1" applyFill="1" applyBorder="1" applyAlignment="1">
      <alignment/>
    </xf>
    <xf numFmtId="39" fontId="0" fillId="0" borderId="10" xfId="0" applyFill="1" applyBorder="1" applyAlignment="1">
      <alignment/>
    </xf>
    <xf numFmtId="37" fontId="0" fillId="0" borderId="7" xfId="0" applyNumberFormat="1" applyFill="1" applyBorder="1" applyAlignment="1">
      <alignment horizontal="center" vertical="center"/>
    </xf>
    <xf numFmtId="37" fontId="0" fillId="0" borderId="13" xfId="0" applyNumberFormat="1" applyFill="1" applyBorder="1" applyAlignment="1">
      <alignment horizontal="center" vertical="center"/>
    </xf>
    <xf numFmtId="39" fontId="0" fillId="0" borderId="15" xfId="0" applyFill="1" applyBorder="1" applyAlignment="1">
      <alignment horizontal="center" vertical="center"/>
    </xf>
    <xf numFmtId="37" fontId="0" fillId="0" borderId="20" xfId="0" applyNumberFormat="1" applyFill="1" applyBorder="1" applyAlignment="1">
      <alignment horizontal="center" vertical="center"/>
    </xf>
    <xf numFmtId="37" fontId="0" fillId="0" borderId="21" xfId="0" applyNumberFormat="1" applyFill="1" applyBorder="1" applyAlignment="1">
      <alignment horizontal="center" vertical="center"/>
    </xf>
    <xf numFmtId="37" fontId="0" fillId="0" borderId="22" xfId="0" applyNumberFormat="1" applyFill="1" applyBorder="1" applyAlignment="1">
      <alignment horizontal="center" vertical="top"/>
    </xf>
    <xf numFmtId="39" fontId="0" fillId="0" borderId="10" xfId="0" applyFont="1" applyFill="1" applyBorder="1" applyAlignment="1">
      <alignment/>
    </xf>
    <xf numFmtId="39" fontId="0" fillId="0" borderId="12" xfId="0" applyFont="1" applyFill="1" applyBorder="1" applyAlignment="1">
      <alignment/>
    </xf>
    <xf numFmtId="39" fontId="0" fillId="0" borderId="11" xfId="0" applyFont="1" applyFill="1" applyBorder="1" applyAlignment="1">
      <alignment/>
    </xf>
    <xf numFmtId="39" fontId="0" fillId="0" borderId="12" xfId="0" applyFont="1" applyFill="1" applyBorder="1" applyAlignment="1">
      <alignment horizontal="left" indent="1"/>
    </xf>
    <xf numFmtId="39" fontId="0" fillId="0" borderId="23" xfId="0" applyFont="1" applyFill="1" applyBorder="1" applyAlignment="1">
      <alignment vertical="center" wrapText="1"/>
    </xf>
    <xf numFmtId="39" fontId="0" fillId="0" borderId="12" xfId="0" applyFill="1" applyBorder="1" applyAlignment="1">
      <alignment/>
    </xf>
    <xf numFmtId="190" fontId="25" fillId="0" borderId="0" xfId="15" applyNumberFormat="1" applyFont="1" applyAlignment="1">
      <alignment/>
    </xf>
    <xf numFmtId="37" fontId="23" fillId="0" borderId="5" xfId="15" applyNumberFormat="1" applyFont="1" applyBorder="1" applyAlignment="1">
      <alignment horizontal="right"/>
    </xf>
    <xf numFmtId="39" fontId="33" fillId="0" borderId="11" xfId="0" applyNumberFormat="1" applyFont="1" applyFill="1" applyBorder="1" applyAlignment="1">
      <alignment/>
    </xf>
    <xf numFmtId="39" fontId="33" fillId="0" borderId="12" xfId="0" applyNumberFormat="1" applyFont="1" applyFill="1" applyBorder="1" applyAlignment="1">
      <alignment/>
    </xf>
    <xf numFmtId="37" fontId="25" fillId="0" borderId="0" xfId="15" applyNumberFormat="1" applyFont="1" applyAlignment="1">
      <alignment horizontal="right"/>
    </xf>
    <xf numFmtId="37" fontId="33" fillId="0" borderId="11" xfId="15" applyNumberFormat="1" applyFont="1" applyFill="1" applyBorder="1" applyAlignment="1">
      <alignment horizontal="right"/>
    </xf>
    <xf numFmtId="39" fontId="33" fillId="0" borderId="11" xfId="0" applyFont="1" applyFill="1" applyBorder="1" applyAlignment="1">
      <alignment horizontal="right"/>
    </xf>
    <xf numFmtId="37" fontId="33" fillId="0" borderId="11" xfId="0" applyNumberFormat="1" applyFont="1" applyFill="1" applyBorder="1" applyAlignment="1">
      <alignment horizontal="right"/>
    </xf>
    <xf numFmtId="37" fontId="33" fillId="0" borderId="9" xfId="0" applyNumberFormat="1" applyFont="1" applyFill="1" applyBorder="1" applyAlignment="1">
      <alignment horizontal="right"/>
    </xf>
    <xf numFmtId="37" fontId="33" fillId="0" borderId="24" xfId="0" applyNumberFormat="1" applyFont="1" applyFill="1" applyBorder="1" applyAlignment="1">
      <alignment horizontal="right"/>
    </xf>
    <xf numFmtId="39" fontId="0" fillId="0" borderId="0" xfId="0" applyFill="1" applyBorder="1" applyAlignment="1" quotePrefix="1">
      <alignment/>
    </xf>
    <xf numFmtId="37" fontId="25" fillId="0" borderId="0" xfId="15" applyNumberFormat="1" applyFont="1" applyFill="1" applyAlignment="1">
      <alignment/>
    </xf>
    <xf numFmtId="37" fontId="25" fillId="0" borderId="4" xfId="15" applyNumberFormat="1" applyFont="1" applyFill="1" applyBorder="1" applyAlignment="1">
      <alignment/>
    </xf>
    <xf numFmtId="37" fontId="25" fillId="0" borderId="0" xfId="15" applyNumberFormat="1" applyFont="1" applyFill="1" applyAlignment="1">
      <alignment horizontal="right"/>
    </xf>
    <xf numFmtId="37" fontId="25" fillId="0" borderId="0" xfId="15" applyNumberFormat="1" applyFont="1" applyFill="1" applyBorder="1" applyAlignment="1">
      <alignment/>
    </xf>
    <xf numFmtId="37" fontId="25" fillId="0" borderId="2" xfId="15" applyNumberFormat="1" applyFont="1" applyFill="1" applyBorder="1" applyAlignment="1">
      <alignment/>
    </xf>
    <xf numFmtId="37" fontId="25" fillId="0" borderId="5" xfId="15" applyNumberFormat="1" applyFont="1" applyFill="1" applyBorder="1" applyAlignment="1">
      <alignment/>
    </xf>
    <xf numFmtId="39" fontId="25" fillId="0" borderId="6" xfId="15" applyNumberFormat="1" applyFont="1" applyFill="1" applyBorder="1" applyAlignment="1">
      <alignment/>
    </xf>
    <xf numFmtId="187" fontId="25" fillId="0" borderId="0" xfId="15" applyNumberFormat="1" applyFont="1" applyFill="1" applyAlignment="1">
      <alignment/>
    </xf>
    <xf numFmtId="14" fontId="15" fillId="0" borderId="0" xfId="22" applyNumberFormat="1" applyFont="1" applyAlignment="1">
      <alignment horizontal="left"/>
      <protection/>
    </xf>
    <xf numFmtId="14" fontId="35" fillId="0" borderId="11" xfId="0" applyNumberFormat="1" applyFont="1" applyFill="1" applyBorder="1" applyAlignment="1">
      <alignment horizontal="center"/>
    </xf>
    <xf numFmtId="37" fontId="22" fillId="0" borderId="0" xfId="15" applyNumberFormat="1" applyFont="1" applyAlignment="1">
      <alignment horizontal="right"/>
    </xf>
    <xf numFmtId="39" fontId="25" fillId="0" borderId="6" xfId="15" applyNumberFormat="1" applyFont="1" applyFill="1" applyBorder="1" applyAlignment="1">
      <alignment horizontal="right"/>
    </xf>
    <xf numFmtId="37" fontId="22" fillId="0" borderId="5" xfId="15" applyNumberFormat="1" applyFont="1" applyBorder="1" applyAlignment="1">
      <alignment horizontal="right"/>
    </xf>
    <xf numFmtId="39" fontId="34" fillId="0" borderId="15" xfId="0" applyFont="1" applyFill="1" applyBorder="1" applyAlignment="1">
      <alignment horizontal="center"/>
    </xf>
    <xf numFmtId="39" fontId="34" fillId="0" borderId="16" xfId="0" applyFont="1" applyFill="1" applyBorder="1" applyAlignment="1">
      <alignment horizontal="center"/>
    </xf>
    <xf numFmtId="39" fontId="34" fillId="0" borderId="17" xfId="0" applyFont="1" applyFill="1" applyBorder="1" applyAlignment="1">
      <alignment horizontal="center"/>
    </xf>
    <xf numFmtId="39" fontId="35" fillId="0" borderId="7" xfId="0" applyFont="1" applyFill="1" applyBorder="1" applyAlignment="1" applyProtection="1">
      <alignment horizontal="center"/>
      <protection/>
    </xf>
    <xf numFmtId="39" fontId="35" fillId="0" borderId="0" xfId="0" applyFont="1" applyFill="1" applyBorder="1" applyAlignment="1" applyProtection="1">
      <alignment horizontal="center"/>
      <protection/>
    </xf>
    <xf numFmtId="39" fontId="35" fillId="0" borderId="8" xfId="0" applyFont="1" applyFill="1" applyBorder="1" applyAlignment="1" applyProtection="1">
      <alignment horizontal="center"/>
      <protection/>
    </xf>
    <xf numFmtId="39" fontId="33" fillId="0" borderId="7" xfId="0" applyFont="1" applyFill="1" applyBorder="1" applyAlignment="1" applyProtection="1" quotePrefix="1">
      <alignment horizontal="center"/>
      <protection/>
    </xf>
    <xf numFmtId="39" fontId="33" fillId="0" borderId="0" xfId="0" applyFont="1" applyFill="1" applyBorder="1" applyAlignment="1" applyProtection="1" quotePrefix="1">
      <alignment horizontal="center"/>
      <protection/>
    </xf>
    <xf numFmtId="39" fontId="33" fillId="0" borderId="8" xfId="0" applyFont="1" applyFill="1" applyBorder="1" applyAlignment="1" applyProtection="1" quotePrefix="1">
      <alignment horizontal="center"/>
      <protection/>
    </xf>
    <xf numFmtId="39" fontId="33" fillId="0" borderId="7" xfId="0" applyFont="1" applyFill="1" applyBorder="1" applyAlignment="1" applyProtection="1">
      <alignment horizontal="center"/>
      <protection/>
    </xf>
    <xf numFmtId="39" fontId="33" fillId="0" borderId="0" xfId="0" applyFont="1" applyFill="1" applyBorder="1" applyAlignment="1" applyProtection="1">
      <alignment horizontal="center"/>
      <protection/>
    </xf>
    <xf numFmtId="39" fontId="33" fillId="0" borderId="8" xfId="0" applyFont="1" applyFill="1" applyBorder="1" applyAlignment="1" applyProtection="1">
      <alignment horizontal="center"/>
      <protection/>
    </xf>
    <xf numFmtId="39" fontId="35" fillId="0" borderId="25" xfId="0" applyFont="1" applyFill="1" applyBorder="1" applyAlignment="1">
      <alignment horizontal="center" vertical="center"/>
    </xf>
    <xf numFmtId="39" fontId="35" fillId="0" borderId="26" xfId="0" applyFont="1" applyFill="1" applyBorder="1" applyAlignment="1">
      <alignment horizontal="center" vertical="center"/>
    </xf>
    <xf numFmtId="39" fontId="35" fillId="0" borderId="27" xfId="0" applyFont="1" applyFill="1" applyBorder="1" applyAlignment="1">
      <alignment horizontal="center" vertical="center"/>
    </xf>
    <xf numFmtId="39" fontId="34" fillId="0" borderId="13" xfId="0" applyFont="1" applyFill="1" applyBorder="1" applyAlignment="1">
      <alignment horizontal="center"/>
    </xf>
    <xf numFmtId="39" fontId="34" fillId="0" borderId="6" xfId="0" applyFont="1" applyFill="1" applyBorder="1" applyAlignment="1">
      <alignment horizontal="center"/>
    </xf>
    <xf numFmtId="39" fontId="34" fillId="0" borderId="14" xfId="0" applyFont="1" applyFill="1" applyBorder="1" applyAlignment="1">
      <alignment horizontal="center"/>
    </xf>
    <xf numFmtId="37" fontId="37" fillId="0" borderId="28" xfId="0" applyNumberFormat="1" applyFont="1" applyFill="1" applyBorder="1" applyAlignment="1">
      <alignment horizontal="center" vertical="center"/>
    </xf>
    <xf numFmtId="37" fontId="37" fillId="0" borderId="29" xfId="0" applyNumberFormat="1" applyFont="1" applyFill="1" applyBorder="1" applyAlignment="1">
      <alignment horizontal="center" vertical="center"/>
    </xf>
    <xf numFmtId="37" fontId="37" fillId="0" borderId="30" xfId="0" applyNumberFormat="1" applyFont="1" applyFill="1" applyBorder="1" applyAlignment="1">
      <alignment horizontal="center" vertical="center"/>
    </xf>
    <xf numFmtId="37" fontId="37" fillId="0" borderId="31" xfId="0" applyNumberFormat="1" applyFont="1" applyFill="1" applyBorder="1" applyAlignment="1">
      <alignment horizontal="center" vertical="center"/>
    </xf>
    <xf numFmtId="37" fontId="37" fillId="0" borderId="4" xfId="0" applyNumberFormat="1" applyFont="1" applyFill="1" applyBorder="1" applyAlignment="1">
      <alignment horizontal="center" vertical="center"/>
    </xf>
    <xf numFmtId="37" fontId="37" fillId="0" borderId="32" xfId="0" applyNumberFormat="1" applyFont="1" applyFill="1" applyBorder="1" applyAlignment="1">
      <alignment horizontal="center" vertical="center"/>
    </xf>
    <xf numFmtId="190" fontId="33" fillId="0" borderId="31" xfId="0" applyNumberFormat="1" applyFont="1" applyFill="1" applyBorder="1" applyAlignment="1">
      <alignment horizontal="center" vertical="center"/>
    </xf>
    <xf numFmtId="190" fontId="33" fillId="0" borderId="4" xfId="0" applyNumberFormat="1" applyFont="1" applyFill="1" applyBorder="1" applyAlignment="1">
      <alignment horizontal="center" vertical="center"/>
    </xf>
    <xf numFmtId="190" fontId="33" fillId="0" borderId="32" xfId="0" applyNumberFormat="1" applyFont="1" applyFill="1" applyBorder="1" applyAlignment="1">
      <alignment horizontal="center" vertical="center"/>
    </xf>
    <xf numFmtId="39" fontId="33" fillId="0" borderId="16" xfId="0" applyFont="1" applyFill="1" applyBorder="1" applyAlignment="1">
      <alignment horizontal="justify"/>
    </xf>
    <xf numFmtId="0" fontId="15" fillId="0" borderId="0" xfId="21" applyFont="1" applyFill="1" applyBorder="1" applyAlignment="1">
      <alignment horizontal="center"/>
      <protection/>
    </xf>
    <xf numFmtId="0" fontId="15" fillId="0" borderId="0" xfId="22" applyFont="1" applyFill="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Normal_Quarterly report-new form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716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811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715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71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8112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71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7157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118</xdr:row>
      <xdr:rowOff>9525</xdr:rowOff>
    </xdr:from>
    <xdr:to>
      <xdr:col>8</xdr:col>
      <xdr:colOff>304800</xdr:colOff>
      <xdr:row>119</xdr:row>
      <xdr:rowOff>85725</xdr:rowOff>
    </xdr:to>
    <xdr:sp>
      <xdr:nvSpPr>
        <xdr:cNvPr id="1" name="Text 18"/>
        <xdr:cNvSpPr txBox="1">
          <a:spLocks noChangeArrowheads="1"/>
        </xdr:cNvSpPr>
      </xdr:nvSpPr>
      <xdr:spPr>
        <a:xfrm>
          <a:off x="314325" y="20983575"/>
          <a:ext cx="5715000"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179</xdr:row>
      <xdr:rowOff>0</xdr:rowOff>
    </xdr:from>
    <xdr:to>
      <xdr:col>8</xdr:col>
      <xdr:colOff>304800</xdr:colOff>
      <xdr:row>179</xdr:row>
      <xdr:rowOff>0</xdr:rowOff>
    </xdr:to>
    <xdr:sp>
      <xdr:nvSpPr>
        <xdr:cNvPr id="2" name="Text 18"/>
        <xdr:cNvSpPr txBox="1">
          <a:spLocks noChangeArrowheads="1"/>
        </xdr:cNvSpPr>
      </xdr:nvSpPr>
      <xdr:spPr>
        <a:xfrm>
          <a:off x="314325" y="30965775"/>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181</xdr:row>
      <xdr:rowOff>9525</xdr:rowOff>
    </xdr:from>
    <xdr:to>
      <xdr:col>8</xdr:col>
      <xdr:colOff>304800</xdr:colOff>
      <xdr:row>182</xdr:row>
      <xdr:rowOff>85725</xdr:rowOff>
    </xdr:to>
    <xdr:sp>
      <xdr:nvSpPr>
        <xdr:cNvPr id="3" name="Text 18"/>
        <xdr:cNvSpPr txBox="1">
          <a:spLocks noChangeArrowheads="1"/>
        </xdr:cNvSpPr>
      </xdr:nvSpPr>
      <xdr:spPr>
        <a:xfrm>
          <a:off x="314325" y="31299150"/>
          <a:ext cx="5715000"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187</xdr:row>
      <xdr:rowOff>9525</xdr:rowOff>
    </xdr:from>
    <xdr:to>
      <xdr:col>9</xdr:col>
      <xdr:colOff>0</xdr:colOff>
      <xdr:row>194</xdr:row>
      <xdr:rowOff>104775</xdr:rowOff>
    </xdr:to>
    <xdr:sp>
      <xdr:nvSpPr>
        <xdr:cNvPr id="4" name="Text 18"/>
        <xdr:cNvSpPr txBox="1">
          <a:spLocks noChangeArrowheads="1"/>
        </xdr:cNvSpPr>
      </xdr:nvSpPr>
      <xdr:spPr>
        <a:xfrm>
          <a:off x="314325" y="32232600"/>
          <a:ext cx="5715000" cy="130492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other than an allotment of 1,000,000 ordinary shares of RM1.00 each in the captial of a subsidiary to a minority shareholder as announced on 18 September 2006.  
The effect of the above allotment is that the company’s interests in the subsidiary have been reduced from 53.68% to 51%.
</a:t>
          </a:r>
        </a:p>
      </xdr:txBody>
    </xdr:sp>
    <xdr:clientData/>
  </xdr:twoCellAnchor>
  <xdr:twoCellAnchor>
    <xdr:from>
      <xdr:col>0</xdr:col>
      <xdr:colOff>295275</xdr:colOff>
      <xdr:row>209</xdr:row>
      <xdr:rowOff>47625</xdr:rowOff>
    </xdr:from>
    <xdr:to>
      <xdr:col>8</xdr:col>
      <xdr:colOff>285750</xdr:colOff>
      <xdr:row>212</xdr:row>
      <xdr:rowOff>0</xdr:rowOff>
    </xdr:to>
    <xdr:sp>
      <xdr:nvSpPr>
        <xdr:cNvPr id="5" name="Text 18"/>
        <xdr:cNvSpPr txBox="1">
          <a:spLocks noChangeArrowheads="1"/>
        </xdr:cNvSpPr>
      </xdr:nvSpPr>
      <xdr:spPr>
        <a:xfrm>
          <a:off x="295275" y="36061650"/>
          <a:ext cx="5715000" cy="381000"/>
        </a:xfrm>
        <a:prstGeom prst="rect">
          <a:avLst/>
        </a:prstGeom>
        <a:solidFill>
          <a:srgbClr val="FFFFFF"/>
        </a:solidFill>
        <a:ln w="1" cmpd="sng">
          <a:noFill/>
        </a:ln>
      </xdr:spPr>
      <xdr:txBody>
        <a:bodyPr vertOverflow="clip" wrap="square"/>
        <a:p>
          <a:pPr algn="l">
            <a:defRPr/>
          </a:pPr>
          <a:r>
            <a:rPr lang="en-US" cap="none" sz="1000" b="0" i="0" u="none" baseline="0"/>
            <a:t>There Group's contingent liabilities of a material nature as at 5 February 2007 being the latest practicable which is not earlier than 7 days from the date issue of this quarterly report were as follows:</a:t>
          </a:r>
        </a:p>
      </xdr:txBody>
    </xdr:sp>
    <xdr:clientData/>
  </xdr:twoCellAnchor>
  <xdr:twoCellAnchor>
    <xdr:from>
      <xdr:col>1</xdr:col>
      <xdr:colOff>9525</xdr:colOff>
      <xdr:row>250</xdr:row>
      <xdr:rowOff>9525</xdr:rowOff>
    </xdr:from>
    <xdr:to>
      <xdr:col>9</xdr:col>
      <xdr:colOff>0</xdr:colOff>
      <xdr:row>272</xdr:row>
      <xdr:rowOff>104775</xdr:rowOff>
    </xdr:to>
    <xdr:sp>
      <xdr:nvSpPr>
        <xdr:cNvPr id="6" name="Text 18"/>
        <xdr:cNvSpPr txBox="1">
          <a:spLocks noChangeArrowheads="1"/>
        </xdr:cNvSpPr>
      </xdr:nvSpPr>
      <xdr:spPr>
        <a:xfrm>
          <a:off x="314325" y="42548175"/>
          <a:ext cx="5715000" cy="3238500"/>
        </a:xfrm>
        <a:prstGeom prst="rect">
          <a:avLst/>
        </a:prstGeom>
        <a:solidFill>
          <a:srgbClr val="FFFFFF"/>
        </a:solidFill>
        <a:ln w="1" cmpd="sng">
          <a:noFill/>
        </a:ln>
      </xdr:spPr>
      <xdr:txBody>
        <a:bodyPr vertOverflow="clip" wrap="square"/>
        <a:p>
          <a:pPr algn="l">
            <a:defRPr/>
          </a:pPr>
          <a:r>
            <a:rPr lang="en-US" cap="none" sz="1000" b="0" i="0" u="none" baseline="0"/>
            <a:t>For the current quarter ended 31 December 2006, the Group revenue increased by RM 13.26 million to RM15.73 million from RM2.47 million attained in the corresponding quarter of 2005. The Group recorded a pre-tax profit of RM 2.93 million from continuing operation as compared to a pre-tax loss of RM8.80 million in the corresponding quarter of 2005.   The increase in revenue and pre-tax profit from continuing operation are mainly attributable to higher export sales volume and strong timber and plywood prices.  
For current financial year-to-date ended 31 December 2006, the Group recorded revenue of RM49.74 million as compared to RM36.39 million in the corresponding period of 2005. However, the Group recorded a pre-tax loss of RM1.57 million from continuing operation as compared to pre-tax profit of RM1.86 million in the corresponding period of 2005. The decrease in pre-tax profit from continuing operation is mainly due to bad debts written off  in current financial year-to-date as explained in Note A5 and waiver of interest in the corresponding period of 2005.
Losses from a discontinued operation of a subsidiary amountng to RM 1.08 million for the current quarter and RM 31.56 million for the financial year-to-date ended 31 December 2006 as compared to losses of RM7.54 million in the corresponding quarter and RM 11.38 million for financial year-to-date of 2005 are mainly due to bad debts written off of RM27.20 million in current financial year-to-date as explained in Note A5.
</a:t>
          </a:r>
        </a:p>
      </xdr:txBody>
    </xdr:sp>
    <xdr:clientData/>
  </xdr:twoCellAnchor>
  <xdr:twoCellAnchor>
    <xdr:from>
      <xdr:col>1</xdr:col>
      <xdr:colOff>19050</xdr:colOff>
      <xdr:row>278</xdr:row>
      <xdr:rowOff>28575</xdr:rowOff>
    </xdr:from>
    <xdr:to>
      <xdr:col>9</xdr:col>
      <xdr:colOff>0</xdr:colOff>
      <xdr:row>282</xdr:row>
      <xdr:rowOff>123825</xdr:rowOff>
    </xdr:to>
    <xdr:sp>
      <xdr:nvSpPr>
        <xdr:cNvPr id="7" name="Text 18"/>
        <xdr:cNvSpPr txBox="1">
          <a:spLocks noChangeArrowheads="1"/>
        </xdr:cNvSpPr>
      </xdr:nvSpPr>
      <xdr:spPr>
        <a:xfrm>
          <a:off x="323850" y="46567725"/>
          <a:ext cx="5705475" cy="666750"/>
        </a:xfrm>
        <a:prstGeom prst="rect">
          <a:avLst/>
        </a:prstGeom>
        <a:solidFill>
          <a:srgbClr val="FFFFFF"/>
        </a:solidFill>
        <a:ln w="1" cmpd="sng">
          <a:noFill/>
        </a:ln>
      </xdr:spPr>
      <xdr:txBody>
        <a:bodyPr vertOverflow="clip" wrap="square"/>
        <a:p>
          <a:pPr algn="l">
            <a:defRPr/>
          </a:pPr>
          <a:r>
            <a:rPr lang="en-US" cap="none" sz="1000" b="0" i="0" u="none" baseline="0"/>
            <a:t>In the current quarter ended 31 December 2006, the Group recorded pre-tax profit from continuing operation of RM2.93 million as compared to a pre-tax loss of RM 2.25 million in the immediate preceding quarter. The pre-tax profit for the current quarter is principally due to higher sales margin.
</a:t>
          </a:r>
        </a:p>
      </xdr:txBody>
    </xdr:sp>
    <xdr:clientData/>
  </xdr:twoCellAnchor>
  <xdr:twoCellAnchor>
    <xdr:from>
      <xdr:col>1</xdr:col>
      <xdr:colOff>9525</xdr:colOff>
      <xdr:row>287</xdr:row>
      <xdr:rowOff>9525</xdr:rowOff>
    </xdr:from>
    <xdr:to>
      <xdr:col>9</xdr:col>
      <xdr:colOff>0</xdr:colOff>
      <xdr:row>290</xdr:row>
      <xdr:rowOff>47625</xdr:rowOff>
    </xdr:to>
    <xdr:sp>
      <xdr:nvSpPr>
        <xdr:cNvPr id="8" name="Text 18"/>
        <xdr:cNvSpPr txBox="1">
          <a:spLocks noChangeArrowheads="1"/>
        </xdr:cNvSpPr>
      </xdr:nvSpPr>
      <xdr:spPr>
        <a:xfrm>
          <a:off x="314325" y="47834550"/>
          <a:ext cx="5715000" cy="466725"/>
        </a:xfrm>
        <a:prstGeom prst="rect">
          <a:avLst/>
        </a:prstGeom>
        <a:solidFill>
          <a:srgbClr val="FFFFFF"/>
        </a:solidFill>
        <a:ln w="1" cmpd="sng">
          <a:noFill/>
        </a:ln>
      </xdr:spPr>
      <xdr:txBody>
        <a:bodyPr vertOverflow="clip" wrap="square"/>
        <a:p>
          <a:pPr algn="l">
            <a:defRPr/>
          </a:pPr>
          <a:r>
            <a:rPr lang="en-US" cap="none" sz="1000" b="0" i="0" u="none" baseline="0"/>
            <a:t>Barring unforeseen circumstances, the Directors expect the Group's operating result in the next financial quarter to be maintained as the current quarter.</a:t>
          </a:r>
        </a:p>
      </xdr:txBody>
    </xdr:sp>
    <xdr:clientData/>
  </xdr:twoCellAnchor>
  <xdr:twoCellAnchor>
    <xdr:from>
      <xdr:col>1</xdr:col>
      <xdr:colOff>9525</xdr:colOff>
      <xdr:row>157</xdr:row>
      <xdr:rowOff>9525</xdr:rowOff>
    </xdr:from>
    <xdr:to>
      <xdr:col>9</xdr:col>
      <xdr:colOff>0</xdr:colOff>
      <xdr:row>158</xdr:row>
      <xdr:rowOff>85725</xdr:rowOff>
    </xdr:to>
    <xdr:sp>
      <xdr:nvSpPr>
        <xdr:cNvPr id="9" name="Text 18"/>
        <xdr:cNvSpPr txBox="1">
          <a:spLocks noChangeArrowheads="1"/>
        </xdr:cNvSpPr>
      </xdr:nvSpPr>
      <xdr:spPr>
        <a:xfrm>
          <a:off x="314325" y="27451050"/>
          <a:ext cx="5715000"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2005. 
</a:t>
          </a:r>
        </a:p>
      </xdr:txBody>
    </xdr:sp>
    <xdr:clientData/>
  </xdr:twoCellAnchor>
  <xdr:twoCellAnchor>
    <xdr:from>
      <xdr:col>1</xdr:col>
      <xdr:colOff>9525</xdr:colOff>
      <xdr:row>292</xdr:row>
      <xdr:rowOff>0</xdr:rowOff>
    </xdr:from>
    <xdr:to>
      <xdr:col>8</xdr:col>
      <xdr:colOff>304800</xdr:colOff>
      <xdr:row>292</xdr:row>
      <xdr:rowOff>0</xdr:rowOff>
    </xdr:to>
    <xdr:sp>
      <xdr:nvSpPr>
        <xdr:cNvPr id="10" name="Text 18"/>
        <xdr:cNvSpPr txBox="1">
          <a:spLocks noChangeArrowheads="1"/>
        </xdr:cNvSpPr>
      </xdr:nvSpPr>
      <xdr:spPr>
        <a:xfrm>
          <a:off x="314325" y="4853940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330</xdr:row>
      <xdr:rowOff>57150</xdr:rowOff>
    </xdr:from>
    <xdr:to>
      <xdr:col>9</xdr:col>
      <xdr:colOff>28575</xdr:colOff>
      <xdr:row>332</xdr:row>
      <xdr:rowOff>133350</xdr:rowOff>
    </xdr:to>
    <xdr:sp>
      <xdr:nvSpPr>
        <xdr:cNvPr id="11" name="Text 18"/>
        <xdr:cNvSpPr txBox="1">
          <a:spLocks noChangeArrowheads="1"/>
        </xdr:cNvSpPr>
      </xdr:nvSpPr>
      <xdr:spPr>
        <a:xfrm>
          <a:off x="342900" y="54092475"/>
          <a:ext cx="5715000"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336</xdr:row>
      <xdr:rowOff>95250</xdr:rowOff>
    </xdr:from>
    <xdr:to>
      <xdr:col>9</xdr:col>
      <xdr:colOff>0</xdr:colOff>
      <xdr:row>339</xdr:row>
      <xdr:rowOff>38100</xdr:rowOff>
    </xdr:to>
    <xdr:sp>
      <xdr:nvSpPr>
        <xdr:cNvPr id="12" name="Text 18"/>
        <xdr:cNvSpPr txBox="1">
          <a:spLocks noChangeArrowheads="1"/>
        </xdr:cNvSpPr>
      </xdr:nvSpPr>
      <xdr:spPr>
        <a:xfrm>
          <a:off x="314325" y="55092600"/>
          <a:ext cx="5715000" cy="457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342</xdr:row>
      <xdr:rowOff>28575</xdr:rowOff>
    </xdr:from>
    <xdr:to>
      <xdr:col>9</xdr:col>
      <xdr:colOff>9525</xdr:colOff>
      <xdr:row>356</xdr:row>
      <xdr:rowOff>19050</xdr:rowOff>
    </xdr:to>
    <xdr:sp>
      <xdr:nvSpPr>
        <xdr:cNvPr id="13" name="Text 18"/>
        <xdr:cNvSpPr txBox="1">
          <a:spLocks noChangeArrowheads="1"/>
        </xdr:cNvSpPr>
      </xdr:nvSpPr>
      <xdr:spPr>
        <a:xfrm>
          <a:off x="333375" y="56016525"/>
          <a:ext cx="5705475" cy="19907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Status of Corporate Proposals
      </a:t>
          </a:r>
          <a:r>
            <a:rPr lang="en-US" cap="none" sz="1200" b="0" i="0" u="none" baseline="0">
              <a:solidFill>
                <a:srgbClr val="000000"/>
              </a:solidFill>
              <a:latin typeface="Times New Roman"/>
              <a:ea typeface="Times New Roman"/>
              <a:cs typeface="Times New Roman"/>
            </a:rPr>
            <a:t>T</a:t>
          </a:r>
          <a:r>
            <a:rPr lang="en-US" cap="none" sz="1000" b="0" i="0" u="none" baseline="0">
              <a:solidFill>
                <a:srgbClr val="000000"/>
              </a:solidFill>
              <a:latin typeface="Times New Roman"/>
              <a:ea typeface="Times New Roman"/>
              <a:cs typeface="Times New Roman"/>
            </a:rPr>
            <a:t>here were no corporate proposals announced but not completed as at the date of this report.  
      As announced on 29 December 2006, additional 446,000 new ordinary shares of RM1.00 each arising from
      private placement were listed and quoted in the Bursa Malaysia on 4 January 2007. The new additional 
      shares were issued at RM1.60 per share and the total share premium was RM267,600.</a:t>
          </a:r>
          <a:r>
            <a:rPr lang="en-US" cap="none" sz="12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(b) Status of Utilisation of proceeds from previous corporate proposals
      The Company has fully utilised the proceeds arising from the previous private placement amounting to
      RM9,000,000 on working capital of its plywood operations.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379</xdr:row>
      <xdr:rowOff>0</xdr:rowOff>
    </xdr:from>
    <xdr:to>
      <xdr:col>9</xdr:col>
      <xdr:colOff>0</xdr:colOff>
      <xdr:row>401</xdr:row>
      <xdr:rowOff>76200</xdr:rowOff>
    </xdr:to>
    <xdr:sp>
      <xdr:nvSpPr>
        <xdr:cNvPr id="14" name="Text 18"/>
        <xdr:cNvSpPr txBox="1">
          <a:spLocks noChangeArrowheads="1"/>
        </xdr:cNvSpPr>
      </xdr:nvSpPr>
      <xdr:spPr>
        <a:xfrm>
          <a:off x="314325" y="61588650"/>
          <a:ext cx="5715000" cy="4000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As announced on 10 April 2006, a writ of summon has been filed in the High Court of Sabah and Sarawak in Kota Kinabalu bearing Suit No.: K22-55 of 2006 on Timberwell Enterprise Sdn. Bhd.("TEnterprise"), a wholly-owned subsidiary of the Company by Syarikat Neptune Enterprise Sdn. Bhd. ("Neptune") in respect of the outstanding sum of RM900,594.55 arising from the supply of 1,411 round logs of various species in two different occasions in year 2002.
The Board of Directors is of opinion that the claims by Neptune are baseless.   On 15 May 2006, TEnterprise vide its solicitors, Messrs Ting Annuar &amp; Co, filed in a Statement of Defence denying each and every Neptune's claim. On 26 October 2006, Neptune vide its solicitors filed an Affidavit in Reply to oppose an Affidavit in Opposition made by the former managing director of TEnterprise on 10 October 2006 in respect of TEnterprise's Statement of Defence. 
Neptune has applied for a summary judgement while TEnterprise has also applied for the striking out of the action. On 21 December 2006, the High Court has postponed the hearing of both applications to 7 February 2007. 
The claim is not expected to have material financial and operation impact on the Group.
</a:t>
          </a:r>
          <a:r>
            <a:rPr lang="en-US" cap="none" sz="1000" b="0" i="0" u="none" baseline="0">
              <a:latin typeface="Times New Roman"/>
              <a:ea typeface="Times New Roman"/>
              <a:cs typeface="Times New Roman"/>
            </a:rPr>
            <a:t>As at 5 February 2007, there were no changes in material litigation.</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104775</xdr:rowOff>
    </xdr:from>
    <xdr:to>
      <xdr:col>8</xdr:col>
      <xdr:colOff>266700</xdr:colOff>
      <xdr:row>19</xdr:row>
      <xdr:rowOff>0</xdr:rowOff>
    </xdr:to>
    <xdr:sp>
      <xdr:nvSpPr>
        <xdr:cNvPr id="15" name="TextBox 15"/>
        <xdr:cNvSpPr txBox="1">
          <a:spLocks noChangeArrowheads="1"/>
        </xdr:cNvSpPr>
      </xdr:nvSpPr>
      <xdr:spPr>
        <a:xfrm>
          <a:off x="314325" y="1304925"/>
          <a:ext cx="5676900" cy="18288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a:t>
          </a:r>
        </a:p>
      </xdr:txBody>
    </xdr:sp>
    <xdr:clientData/>
  </xdr:twoCellAnchor>
  <xdr:twoCellAnchor>
    <xdr:from>
      <xdr:col>0</xdr:col>
      <xdr:colOff>295275</xdr:colOff>
      <xdr:row>424</xdr:row>
      <xdr:rowOff>0</xdr:rowOff>
    </xdr:from>
    <xdr:to>
      <xdr:col>8</xdr:col>
      <xdr:colOff>247650</xdr:colOff>
      <xdr:row>426</xdr:row>
      <xdr:rowOff>47625</xdr:rowOff>
    </xdr:to>
    <xdr:sp>
      <xdr:nvSpPr>
        <xdr:cNvPr id="16" name="TextBox 16"/>
        <xdr:cNvSpPr txBox="1">
          <a:spLocks noChangeArrowheads="1"/>
        </xdr:cNvSpPr>
      </xdr:nvSpPr>
      <xdr:spPr>
        <a:xfrm>
          <a:off x="295275" y="69065775"/>
          <a:ext cx="5676900"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183</xdr:row>
      <xdr:rowOff>0</xdr:rowOff>
    </xdr:from>
    <xdr:to>
      <xdr:col>8</xdr:col>
      <xdr:colOff>304800</xdr:colOff>
      <xdr:row>183</xdr:row>
      <xdr:rowOff>0</xdr:rowOff>
    </xdr:to>
    <xdr:sp>
      <xdr:nvSpPr>
        <xdr:cNvPr id="17" name="TextBox 17"/>
        <xdr:cNvSpPr txBox="1">
          <a:spLocks noChangeArrowheads="1"/>
        </xdr:cNvSpPr>
      </xdr:nvSpPr>
      <xdr:spPr>
        <a:xfrm>
          <a:off x="323850" y="31499175"/>
          <a:ext cx="5705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183</xdr:row>
      <xdr:rowOff>0</xdr:rowOff>
    </xdr:from>
    <xdr:to>
      <xdr:col>8</xdr:col>
      <xdr:colOff>304800</xdr:colOff>
      <xdr:row>183</xdr:row>
      <xdr:rowOff>0</xdr:rowOff>
    </xdr:to>
    <xdr:sp>
      <xdr:nvSpPr>
        <xdr:cNvPr id="18" name="TextBox 18"/>
        <xdr:cNvSpPr txBox="1">
          <a:spLocks noChangeArrowheads="1"/>
        </xdr:cNvSpPr>
      </xdr:nvSpPr>
      <xdr:spPr>
        <a:xfrm>
          <a:off x="304800" y="31499175"/>
          <a:ext cx="57245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124</xdr:row>
      <xdr:rowOff>0</xdr:rowOff>
    </xdr:from>
    <xdr:to>
      <xdr:col>8</xdr:col>
      <xdr:colOff>304800</xdr:colOff>
      <xdr:row>124</xdr:row>
      <xdr:rowOff>0</xdr:rowOff>
    </xdr:to>
    <xdr:sp>
      <xdr:nvSpPr>
        <xdr:cNvPr id="19" name="Text 18"/>
        <xdr:cNvSpPr txBox="1">
          <a:spLocks noChangeArrowheads="1"/>
        </xdr:cNvSpPr>
      </xdr:nvSpPr>
      <xdr:spPr>
        <a:xfrm>
          <a:off x="314325" y="21831300"/>
          <a:ext cx="57150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324</xdr:row>
      <xdr:rowOff>9525</xdr:rowOff>
    </xdr:from>
    <xdr:to>
      <xdr:col>9</xdr:col>
      <xdr:colOff>0</xdr:colOff>
      <xdr:row>327</xdr:row>
      <xdr:rowOff>95250</xdr:rowOff>
    </xdr:to>
    <xdr:sp>
      <xdr:nvSpPr>
        <xdr:cNvPr id="20" name="Text 18"/>
        <xdr:cNvSpPr txBox="1">
          <a:spLocks noChangeArrowheads="1"/>
        </xdr:cNvSpPr>
      </xdr:nvSpPr>
      <xdr:spPr>
        <a:xfrm>
          <a:off x="314325" y="53082825"/>
          <a:ext cx="5715000" cy="5143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losses of certain subsidiaries. </a:t>
          </a:r>
        </a:p>
      </xdr:txBody>
    </xdr:sp>
    <xdr:clientData/>
  </xdr:twoCellAnchor>
  <xdr:twoCellAnchor>
    <xdr:from>
      <xdr:col>0</xdr:col>
      <xdr:colOff>295275</xdr:colOff>
      <xdr:row>372</xdr:row>
      <xdr:rowOff>104775</xdr:rowOff>
    </xdr:from>
    <xdr:to>
      <xdr:col>8</xdr:col>
      <xdr:colOff>285750</xdr:colOff>
      <xdr:row>375</xdr:row>
      <xdr:rowOff>38100</xdr:rowOff>
    </xdr:to>
    <xdr:sp>
      <xdr:nvSpPr>
        <xdr:cNvPr id="21" name="Text 18"/>
        <xdr:cNvSpPr txBox="1">
          <a:spLocks noChangeArrowheads="1"/>
        </xdr:cNvSpPr>
      </xdr:nvSpPr>
      <xdr:spPr>
        <a:xfrm>
          <a:off x="295275" y="60464700"/>
          <a:ext cx="571500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170</xdr:row>
      <xdr:rowOff>9525</xdr:rowOff>
    </xdr:from>
    <xdr:to>
      <xdr:col>9</xdr:col>
      <xdr:colOff>0</xdr:colOff>
      <xdr:row>177</xdr:row>
      <xdr:rowOff>104775</xdr:rowOff>
    </xdr:to>
    <xdr:sp>
      <xdr:nvSpPr>
        <xdr:cNvPr id="22" name="Text 18"/>
        <xdr:cNvSpPr txBox="1">
          <a:spLocks noChangeArrowheads="1"/>
        </xdr:cNvSpPr>
      </xdr:nvSpPr>
      <xdr:spPr>
        <a:xfrm>
          <a:off x="314325" y="29270325"/>
          <a:ext cx="5715000" cy="13049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Property, plant and equipment are stated at cost/valuation less accumulated depreciation and impairment losses, if any.
There were no material changes in the valuation on property, plant and equipment since the last annual financial statement.
</a:t>
          </a:r>
        </a:p>
      </xdr:txBody>
    </xdr:sp>
    <xdr:clientData/>
  </xdr:twoCellAnchor>
  <xdr:twoCellAnchor>
    <xdr:from>
      <xdr:col>1</xdr:col>
      <xdr:colOff>28575</xdr:colOff>
      <xdr:row>404</xdr:row>
      <xdr:rowOff>9525</xdr:rowOff>
    </xdr:from>
    <xdr:to>
      <xdr:col>8</xdr:col>
      <xdr:colOff>209550</xdr:colOff>
      <xdr:row>406</xdr:row>
      <xdr:rowOff>66675</xdr:rowOff>
    </xdr:to>
    <xdr:sp>
      <xdr:nvSpPr>
        <xdr:cNvPr id="23" name="TextBox 23"/>
        <xdr:cNvSpPr txBox="1">
          <a:spLocks noChangeArrowheads="1"/>
        </xdr:cNvSpPr>
      </xdr:nvSpPr>
      <xdr:spPr>
        <a:xfrm>
          <a:off x="333375" y="65741550"/>
          <a:ext cx="5600700" cy="342900"/>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 31 December 2006.
</a:t>
          </a:r>
        </a:p>
      </xdr:txBody>
    </xdr:sp>
    <xdr:clientData/>
  </xdr:twoCellAnchor>
  <xdr:twoCellAnchor>
    <xdr:from>
      <xdr:col>1</xdr:col>
      <xdr:colOff>9525</xdr:colOff>
      <xdr:row>132</xdr:row>
      <xdr:rowOff>9525</xdr:rowOff>
    </xdr:from>
    <xdr:to>
      <xdr:col>9</xdr:col>
      <xdr:colOff>0</xdr:colOff>
      <xdr:row>141</xdr:row>
      <xdr:rowOff>57150</xdr:rowOff>
    </xdr:to>
    <xdr:sp>
      <xdr:nvSpPr>
        <xdr:cNvPr id="24" name="Text 18"/>
        <xdr:cNvSpPr txBox="1">
          <a:spLocks noChangeArrowheads="1"/>
        </xdr:cNvSpPr>
      </xdr:nvSpPr>
      <xdr:spPr>
        <a:xfrm>
          <a:off x="314325" y="23060025"/>
          <a:ext cx="5715000" cy="16287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other than bad debts written off of RM 32.60 million from continuing and discontinued operations in the immediate preceding quarter. The Directors have conducted an internal review on the financial records of the Group. After seeking legal advice, the Directors are of the opinion that it is prudent to write off certain receivables that are considered irrecoverable.  In making this decision, the Board of Directors is also guided by the impending effective date of FRS 139 Financial Instruments : Recognition and Measurement which requires the financial assets of the Company to be measured at fair value.
</a:t>
          </a:r>
        </a:p>
      </xdr:txBody>
    </xdr:sp>
    <xdr:clientData/>
  </xdr:twoCellAnchor>
  <xdr:twoCellAnchor>
    <xdr:from>
      <xdr:col>0</xdr:col>
      <xdr:colOff>295275</xdr:colOff>
      <xdr:row>168</xdr:row>
      <xdr:rowOff>0</xdr:rowOff>
    </xdr:from>
    <xdr:to>
      <xdr:col>8</xdr:col>
      <xdr:colOff>285750</xdr:colOff>
      <xdr:row>168</xdr:row>
      <xdr:rowOff>0</xdr:rowOff>
    </xdr:to>
    <xdr:sp>
      <xdr:nvSpPr>
        <xdr:cNvPr id="25" name="Text 18"/>
        <xdr:cNvSpPr txBox="1">
          <a:spLocks noChangeArrowheads="1"/>
        </xdr:cNvSpPr>
      </xdr:nvSpPr>
      <xdr:spPr>
        <a:xfrm>
          <a:off x="295275" y="28860750"/>
          <a:ext cx="571500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370</xdr:row>
      <xdr:rowOff>0</xdr:rowOff>
    </xdr:from>
    <xdr:to>
      <xdr:col>8</xdr:col>
      <xdr:colOff>247650</xdr:colOff>
      <xdr:row>370</xdr:row>
      <xdr:rowOff>0</xdr:rowOff>
    </xdr:to>
    <xdr:sp>
      <xdr:nvSpPr>
        <xdr:cNvPr id="26" name="Text 18"/>
        <xdr:cNvSpPr txBox="1">
          <a:spLocks noChangeArrowheads="1"/>
        </xdr:cNvSpPr>
      </xdr:nvSpPr>
      <xdr:spPr>
        <a:xfrm>
          <a:off x="314325" y="59902725"/>
          <a:ext cx="5657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163</xdr:row>
      <xdr:rowOff>9525</xdr:rowOff>
    </xdr:from>
    <xdr:to>
      <xdr:col>9</xdr:col>
      <xdr:colOff>0</xdr:colOff>
      <xdr:row>167</xdr:row>
      <xdr:rowOff>47625</xdr:rowOff>
    </xdr:to>
    <xdr:sp>
      <xdr:nvSpPr>
        <xdr:cNvPr id="27" name="Text 18"/>
        <xdr:cNvSpPr txBox="1">
          <a:spLocks noChangeArrowheads="1"/>
        </xdr:cNvSpPr>
      </xdr:nvSpPr>
      <xdr:spPr>
        <a:xfrm>
          <a:off x="314325" y="28155900"/>
          <a:ext cx="5715000" cy="6096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the manufacturing, harvesting, marketing and trading of timber and related products in Malaysia.</a:t>
          </a:r>
        </a:p>
      </xdr:txBody>
    </xdr:sp>
    <xdr:clientData/>
  </xdr:twoCellAnchor>
  <xdr:twoCellAnchor>
    <xdr:from>
      <xdr:col>1</xdr:col>
      <xdr:colOff>0</xdr:colOff>
      <xdr:row>430</xdr:row>
      <xdr:rowOff>0</xdr:rowOff>
    </xdr:from>
    <xdr:to>
      <xdr:col>8</xdr:col>
      <xdr:colOff>257175</xdr:colOff>
      <xdr:row>430</xdr:row>
      <xdr:rowOff>0</xdr:rowOff>
    </xdr:to>
    <xdr:sp>
      <xdr:nvSpPr>
        <xdr:cNvPr id="28" name="TextBox 28"/>
        <xdr:cNvSpPr txBox="1">
          <a:spLocks noChangeArrowheads="1"/>
        </xdr:cNvSpPr>
      </xdr:nvSpPr>
      <xdr:spPr>
        <a:xfrm>
          <a:off x="304800" y="69694425"/>
          <a:ext cx="567690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23</xdr:row>
      <xdr:rowOff>104775</xdr:rowOff>
    </xdr:from>
    <xdr:to>
      <xdr:col>8</xdr:col>
      <xdr:colOff>266700</xdr:colOff>
      <xdr:row>51</xdr:row>
      <xdr:rowOff>47625</xdr:rowOff>
    </xdr:to>
    <xdr:sp>
      <xdr:nvSpPr>
        <xdr:cNvPr id="29" name="TextBox 29"/>
        <xdr:cNvSpPr txBox="1">
          <a:spLocks noChangeArrowheads="1"/>
        </xdr:cNvSpPr>
      </xdr:nvSpPr>
      <xdr:spPr>
        <a:xfrm>
          <a:off x="314325" y="3867150"/>
          <a:ext cx="5676900" cy="49815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 ("FRS") effective for financial period beginning 1 January 2006.
 FRS 2            Share-based Payment
 FRS 5            Non-current Assets Held for Sale and Discontinued Operations       
 FRS 101        Presentation of Financial Statements
 FRS 102        Inventories
 FRS 108        Accounting Policies, Changes in Estimates and Errors
 FRS 110        Events after the Balance Sheet Date
 FRS 116        Property, Plant and Equipment
 FRS 121        The Effects of Changes in Foreign Exchange Rates
 FRS 127        Consolidated and Separate Financial Statements
 FRS 132        Financial Instruments: Disclosure and Presentation
 FRS 133        Earnings Per Share
 FRS 136        Impairment of Assets
 FRS 140        Investment Property
The adoption of all FRS mentioned above don not have significant financial impact on the Group except the effects of the changes in accounting policies resulting from the adoption of FRS are discussed below:-
 </a:t>
          </a:r>
          <a:r>
            <a:rPr lang="en-US" cap="none" sz="1000" b="1" i="0" u="none" baseline="0">
              <a:latin typeface="Times New Roman"/>
              <a:ea typeface="Times New Roman"/>
              <a:cs typeface="Times New Roman"/>
            </a:rPr>
            <a:t>(a) FRS 101: Presentation of Financial Statements</a:t>
          </a:r>
          <a:r>
            <a:rPr lang="en-US" cap="none" sz="1000" b="0" i="0" u="none" baseline="0">
              <a:latin typeface="Times New Roman"/>
              <a:ea typeface="Times New Roman"/>
              <a:cs typeface="Times New Roman"/>
            </a:rPr>
            <a:t>
</a:t>
          </a:r>
        </a:p>
      </xdr:txBody>
    </xdr:sp>
    <xdr:clientData/>
  </xdr:twoCellAnchor>
  <xdr:twoCellAnchor>
    <xdr:from>
      <xdr:col>1</xdr:col>
      <xdr:colOff>238125</xdr:colOff>
      <xdr:row>52</xdr:row>
      <xdr:rowOff>0</xdr:rowOff>
    </xdr:from>
    <xdr:to>
      <xdr:col>8</xdr:col>
      <xdr:colOff>85725</xdr:colOff>
      <xdr:row>65</xdr:row>
      <xdr:rowOff>28575</xdr:rowOff>
    </xdr:to>
    <xdr:sp>
      <xdr:nvSpPr>
        <xdr:cNvPr id="30" name="Rectangle 30"/>
        <xdr:cNvSpPr>
          <a:spLocks/>
        </xdr:cNvSpPr>
      </xdr:nvSpPr>
      <xdr:spPr>
        <a:xfrm>
          <a:off x="542925" y="8953500"/>
          <a:ext cx="5267325" cy="2333625"/>
        </a:xfrm>
        <a:prstGeom prst="rect">
          <a:avLst/>
        </a:prstGeom>
        <a:solidFill>
          <a:srgbClr val="FFFFFF"/>
        </a:solidFill>
        <a:ln w="9525" cmpd="sng">
          <a:noFill/>
        </a:ln>
      </xdr:spPr>
      <xdr:txBody>
        <a:bodyPr vertOverflow="clip" wrap="square"/>
        <a:p>
          <a:pPr algn="just">
            <a:defRPr/>
          </a:pPr>
          <a:r>
            <a:rPr lang="en-US" cap="none" sz="1000" b="0" i="0" u="none" baseline="0"/>
            <a:t>The adoption of the revised FRS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
The current period’s presentation of the Group’s financial statements is based on the revised requirements of FRS 101, with the comparatives restated to conform with the current period’s presentation.
</a:t>
          </a:r>
        </a:p>
      </xdr:txBody>
    </xdr:sp>
    <xdr:clientData/>
  </xdr:twoCellAnchor>
  <xdr:twoCellAnchor>
    <xdr:from>
      <xdr:col>0</xdr:col>
      <xdr:colOff>247650</xdr:colOff>
      <xdr:row>71</xdr:row>
      <xdr:rowOff>0</xdr:rowOff>
    </xdr:from>
    <xdr:to>
      <xdr:col>8</xdr:col>
      <xdr:colOff>200025</xdr:colOff>
      <xdr:row>74</xdr:row>
      <xdr:rowOff>38100</xdr:rowOff>
    </xdr:to>
    <xdr:sp>
      <xdr:nvSpPr>
        <xdr:cNvPr id="31" name="TextBox 31"/>
        <xdr:cNvSpPr txBox="1">
          <a:spLocks noChangeArrowheads="1"/>
        </xdr:cNvSpPr>
      </xdr:nvSpPr>
      <xdr:spPr>
        <a:xfrm>
          <a:off x="247650" y="12277725"/>
          <a:ext cx="5676900" cy="5334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(b) FRS 2:  Share-based Payment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124</xdr:row>
      <xdr:rowOff>9525</xdr:rowOff>
    </xdr:from>
    <xdr:to>
      <xdr:col>9</xdr:col>
      <xdr:colOff>0</xdr:colOff>
      <xdr:row>128</xdr:row>
      <xdr:rowOff>57150</xdr:rowOff>
    </xdr:to>
    <xdr:sp>
      <xdr:nvSpPr>
        <xdr:cNvPr id="32" name="Text 18"/>
        <xdr:cNvSpPr txBox="1">
          <a:spLocks noChangeArrowheads="1"/>
        </xdr:cNvSpPr>
      </xdr:nvSpPr>
      <xdr:spPr>
        <a:xfrm>
          <a:off x="314325" y="21612225"/>
          <a:ext cx="5715000" cy="6572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extraction operation could be severely affected by the prevailing weather condition.
</a:t>
          </a:r>
        </a:p>
      </xdr:txBody>
    </xdr:sp>
    <xdr:clientData/>
  </xdr:twoCellAnchor>
  <xdr:twoCellAnchor>
    <xdr:from>
      <xdr:col>1</xdr:col>
      <xdr:colOff>19050</xdr:colOff>
      <xdr:row>150</xdr:row>
      <xdr:rowOff>38100</xdr:rowOff>
    </xdr:from>
    <xdr:to>
      <xdr:col>9</xdr:col>
      <xdr:colOff>0</xdr:colOff>
      <xdr:row>153</xdr:row>
      <xdr:rowOff>0</xdr:rowOff>
    </xdr:to>
    <xdr:sp>
      <xdr:nvSpPr>
        <xdr:cNvPr id="33" name="TextBox 33"/>
        <xdr:cNvSpPr txBox="1">
          <a:spLocks noChangeArrowheads="1"/>
        </xdr:cNvSpPr>
      </xdr:nvSpPr>
      <xdr:spPr>
        <a:xfrm>
          <a:off x="323850" y="25936575"/>
          <a:ext cx="5705475" cy="4762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1</xdr:col>
      <xdr:colOff>9525</xdr:colOff>
      <xdr:row>294</xdr:row>
      <xdr:rowOff>9525</xdr:rowOff>
    </xdr:from>
    <xdr:to>
      <xdr:col>9</xdr:col>
      <xdr:colOff>0</xdr:colOff>
      <xdr:row>296</xdr:row>
      <xdr:rowOff>0</xdr:rowOff>
    </xdr:to>
    <xdr:sp>
      <xdr:nvSpPr>
        <xdr:cNvPr id="34" name="Text 18"/>
        <xdr:cNvSpPr txBox="1">
          <a:spLocks noChangeArrowheads="1"/>
        </xdr:cNvSpPr>
      </xdr:nvSpPr>
      <xdr:spPr>
        <a:xfrm>
          <a:off x="314325" y="48301275"/>
          <a:ext cx="5715000" cy="276225"/>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228600</xdr:colOff>
      <xdr:row>74</xdr:row>
      <xdr:rowOff>95250</xdr:rowOff>
    </xdr:from>
    <xdr:to>
      <xdr:col>8</xdr:col>
      <xdr:colOff>76200</xdr:colOff>
      <xdr:row>87</xdr:row>
      <xdr:rowOff>9525</xdr:rowOff>
    </xdr:to>
    <xdr:sp>
      <xdr:nvSpPr>
        <xdr:cNvPr id="35" name="Rectangle 35"/>
        <xdr:cNvSpPr>
          <a:spLocks/>
        </xdr:cNvSpPr>
      </xdr:nvSpPr>
      <xdr:spPr>
        <a:xfrm>
          <a:off x="533400" y="12877800"/>
          <a:ext cx="5267325" cy="2228850"/>
        </a:xfrm>
        <a:prstGeom prst="rect">
          <a:avLst/>
        </a:prstGeom>
        <a:solidFill>
          <a:srgbClr val="FFFFFF"/>
        </a:solidFill>
        <a:ln w="9525" cmpd="sng">
          <a:noFill/>
        </a:ln>
      </xdr:spPr>
      <xdr:txBody>
        <a:bodyPr vertOverflow="clip" wrap="square"/>
        <a:p>
          <a:pPr algn="l">
            <a:defRPr/>
          </a:pPr>
          <a:r>
            <a:rPr lang="en-US" cap="none" sz="1000" b="0" i="0" u="none" baseline="0"/>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Timberwell Berhad Employee Share Options Scheme ("ESOS"). Prior to 1 January 2006, no compensation expense was recognised in profit or loss for share options granted.
The share options were granted before 31 December 2004 and the scheme was not extended upon its expiry date on 3 September 2005. The adoption of FRS 2 does not have financial impact to the Group.</a:t>
          </a:r>
        </a:p>
      </xdr:txBody>
    </xdr:sp>
    <xdr:clientData/>
  </xdr:twoCellAnchor>
  <xdr:twoCellAnchor>
    <xdr:from>
      <xdr:col>1</xdr:col>
      <xdr:colOff>28575</xdr:colOff>
      <xdr:row>87</xdr:row>
      <xdr:rowOff>95250</xdr:rowOff>
    </xdr:from>
    <xdr:to>
      <xdr:col>8</xdr:col>
      <xdr:colOff>285750</xdr:colOff>
      <xdr:row>91</xdr:row>
      <xdr:rowOff>0</xdr:rowOff>
    </xdr:to>
    <xdr:sp>
      <xdr:nvSpPr>
        <xdr:cNvPr id="36" name="TextBox 36"/>
        <xdr:cNvSpPr txBox="1">
          <a:spLocks noChangeArrowheads="1"/>
        </xdr:cNvSpPr>
      </xdr:nvSpPr>
      <xdr:spPr>
        <a:xfrm>
          <a:off x="333375" y="15192375"/>
          <a:ext cx="5676900" cy="59055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(c) FRS 5:  Non-current Assets Held for Sale and Discontinued Operations
</a:t>
          </a:r>
          <a:r>
            <a:rPr lang="en-US" cap="none" sz="1000" b="0" i="0" u="none" baseline="0">
              <a:latin typeface="Times New Roman"/>
              <a:ea typeface="Times New Roman"/>
              <a:cs typeface="Times New Roman"/>
            </a:rPr>
            <a:t>
</a:t>
          </a:r>
        </a:p>
      </xdr:txBody>
    </xdr:sp>
    <xdr:clientData/>
  </xdr:twoCellAnchor>
  <xdr:twoCellAnchor>
    <xdr:from>
      <xdr:col>1</xdr:col>
      <xdr:colOff>228600</xdr:colOff>
      <xdr:row>91</xdr:row>
      <xdr:rowOff>95250</xdr:rowOff>
    </xdr:from>
    <xdr:to>
      <xdr:col>8</xdr:col>
      <xdr:colOff>76200</xdr:colOff>
      <xdr:row>113</xdr:row>
      <xdr:rowOff>152400</xdr:rowOff>
    </xdr:to>
    <xdr:sp>
      <xdr:nvSpPr>
        <xdr:cNvPr id="37" name="Rectangle 37"/>
        <xdr:cNvSpPr>
          <a:spLocks/>
        </xdr:cNvSpPr>
      </xdr:nvSpPr>
      <xdr:spPr>
        <a:xfrm>
          <a:off x="533400" y="15878175"/>
          <a:ext cx="5267325" cy="3971925"/>
        </a:xfrm>
        <a:prstGeom prst="rect">
          <a:avLst/>
        </a:prstGeom>
        <a:solidFill>
          <a:srgbClr val="FFFFFF"/>
        </a:solidFill>
        <a:ln w="9525" cmpd="sng">
          <a:noFill/>
        </a:ln>
      </xdr:spPr>
      <xdr:txBody>
        <a:bodyPr vertOverflow="clip" wrap="square"/>
        <a:p>
          <a:pPr algn="l">
            <a:defRPr/>
          </a:pPr>
          <a:r>
            <a:rPr lang="en-US" cap="none" sz="1000" b="0" i="0" u="none" baseline="0"/>
            <a: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
An item is classified as held for sale if its carrying amount will be recovered principally through a sale transaction rather than through continuing use.  The assets and liabilities of a discontinued operation that are classified as held for sale are measured in accordance with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a:t>
          </a:r>
        </a:p>
      </xdr:txBody>
    </xdr:sp>
    <xdr:clientData/>
  </xdr:twoCellAnchor>
  <xdr:twoCellAnchor>
    <xdr:from>
      <xdr:col>1</xdr:col>
      <xdr:colOff>28575</xdr:colOff>
      <xdr:row>228</xdr:row>
      <xdr:rowOff>19050</xdr:rowOff>
    </xdr:from>
    <xdr:to>
      <xdr:col>9</xdr:col>
      <xdr:colOff>19050</xdr:colOff>
      <xdr:row>244</xdr:row>
      <xdr:rowOff>123825</xdr:rowOff>
    </xdr:to>
    <xdr:sp>
      <xdr:nvSpPr>
        <xdr:cNvPr id="38" name="Text 18"/>
        <xdr:cNvSpPr txBox="1">
          <a:spLocks noChangeArrowheads="1"/>
        </xdr:cNvSpPr>
      </xdr:nvSpPr>
      <xdr:spPr>
        <a:xfrm>
          <a:off x="333375" y="38423850"/>
          <a:ext cx="5715000" cy="2695575"/>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Biological asset is stated at cost which comprises expenditure incurred on land clearing, new planting, enrichment planting, silvicultural treatments, upkeep and maintenance of  the sustainable forest management concession area.
The cost will be amortised upon commencement of log extraction on the basis of the volume of logs extracted during the financial year as a proportion of the estimated volume available.
The Directors are of the opinion that the standing timber in the concession area commands a valuation far greater than the carrying value of the biological asset.
</a:t>
          </a:r>
        </a:p>
      </xdr:txBody>
    </xdr:sp>
    <xdr:clientData/>
  </xdr:twoCellAnchor>
  <xdr:twoCellAnchor>
    <xdr:from>
      <xdr:col>1</xdr:col>
      <xdr:colOff>38100</xdr:colOff>
      <xdr:row>198</xdr:row>
      <xdr:rowOff>9525</xdr:rowOff>
    </xdr:from>
    <xdr:to>
      <xdr:col>9</xdr:col>
      <xdr:colOff>28575</xdr:colOff>
      <xdr:row>206</xdr:row>
      <xdr:rowOff>0</xdr:rowOff>
    </xdr:to>
    <xdr:sp>
      <xdr:nvSpPr>
        <xdr:cNvPr id="39" name="Text 18"/>
        <xdr:cNvSpPr txBox="1">
          <a:spLocks noChangeArrowheads="1"/>
        </xdr:cNvSpPr>
      </xdr:nvSpPr>
      <xdr:spPr>
        <a:xfrm>
          <a:off x="342900" y="33461325"/>
          <a:ext cx="5715000" cy="14001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are not classified as assets held for sales as the relevant assets do not meet the criteria of disposal group in accordance with FRS 5. The assets are either to be abandoned or expected to be sold on a piecemeal basis. 
</a:t>
          </a:r>
        </a:p>
      </xdr:txBody>
    </xdr:sp>
    <xdr:clientData/>
  </xdr:twoCellAnchor>
  <xdr:twoCellAnchor>
    <xdr:from>
      <xdr:col>1</xdr:col>
      <xdr:colOff>57150</xdr:colOff>
      <xdr:row>206</xdr:row>
      <xdr:rowOff>0</xdr:rowOff>
    </xdr:from>
    <xdr:to>
      <xdr:col>9</xdr:col>
      <xdr:colOff>47625</xdr:colOff>
      <xdr:row>206</xdr:row>
      <xdr:rowOff>0</xdr:rowOff>
    </xdr:to>
    <xdr:sp>
      <xdr:nvSpPr>
        <xdr:cNvPr id="40" name="Text 18"/>
        <xdr:cNvSpPr txBox="1">
          <a:spLocks noChangeArrowheads="1"/>
        </xdr:cNvSpPr>
      </xdr:nvSpPr>
      <xdr:spPr>
        <a:xfrm>
          <a:off x="361950" y="34861500"/>
          <a:ext cx="57150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9"/>
  <sheetViews>
    <sheetView workbookViewId="0" topLeftCell="A43">
      <selection activeCell="A1" sqref="A1:L1"/>
    </sheetView>
  </sheetViews>
  <sheetFormatPr defaultColWidth="9.00390625" defaultRowHeight="14.25"/>
  <cols>
    <col min="1" max="1" width="3.25390625" style="0" customWidth="1"/>
    <col min="2" max="2" width="31.75390625" style="0" customWidth="1"/>
    <col min="3" max="3" width="0.6171875" style="0" customWidth="1"/>
    <col min="4" max="4" width="13.375" style="0" customWidth="1"/>
    <col min="5" max="5" width="0.6171875" style="0" customWidth="1"/>
    <col min="6" max="6" width="13.375" style="0" customWidth="1"/>
    <col min="7" max="8" width="0.37109375" style="0" customWidth="1"/>
    <col min="9" max="9" width="13.375" style="0" customWidth="1"/>
    <col min="10" max="10" width="0.6171875" style="0" customWidth="1"/>
    <col min="11" max="11" width="13.375" style="0" customWidth="1"/>
    <col min="12" max="12" width="0.74609375" style="0" customWidth="1"/>
  </cols>
  <sheetData>
    <row r="1" spans="1:12" ht="15.75">
      <c r="A1" s="221" t="s">
        <v>207</v>
      </c>
      <c r="B1" s="222"/>
      <c r="C1" s="222"/>
      <c r="D1" s="222"/>
      <c r="E1" s="222"/>
      <c r="F1" s="222"/>
      <c r="G1" s="222"/>
      <c r="H1" s="222"/>
      <c r="I1" s="222"/>
      <c r="J1" s="222"/>
      <c r="K1" s="222"/>
      <c r="L1" s="223"/>
    </row>
    <row r="2" spans="1:12" ht="14.25">
      <c r="A2" s="224" t="s">
        <v>36</v>
      </c>
      <c r="B2" s="225"/>
      <c r="C2" s="225"/>
      <c r="D2" s="225"/>
      <c r="E2" s="225"/>
      <c r="F2" s="225"/>
      <c r="G2" s="225"/>
      <c r="H2" s="225"/>
      <c r="I2" s="225"/>
      <c r="J2" s="225"/>
      <c r="K2" s="225"/>
      <c r="L2" s="226"/>
    </row>
    <row r="3" spans="1:12" ht="14.25">
      <c r="A3" s="227" t="s">
        <v>215</v>
      </c>
      <c r="B3" s="228"/>
      <c r="C3" s="228"/>
      <c r="D3" s="228"/>
      <c r="E3" s="228"/>
      <c r="F3" s="228"/>
      <c r="G3" s="228"/>
      <c r="H3" s="228"/>
      <c r="I3" s="228"/>
      <c r="J3" s="228"/>
      <c r="K3" s="228"/>
      <c r="L3" s="229"/>
    </row>
    <row r="4" spans="1:12" ht="14.25">
      <c r="A4" s="230" t="s">
        <v>208</v>
      </c>
      <c r="B4" s="231"/>
      <c r="C4" s="231"/>
      <c r="D4" s="231"/>
      <c r="E4" s="231"/>
      <c r="F4" s="231"/>
      <c r="G4" s="231"/>
      <c r="H4" s="231"/>
      <c r="I4" s="231"/>
      <c r="J4" s="231"/>
      <c r="K4" s="231"/>
      <c r="L4" s="232"/>
    </row>
    <row r="5" spans="1:12" ht="15" thickBot="1">
      <c r="A5" s="138"/>
      <c r="B5" s="139"/>
      <c r="C5" s="139"/>
      <c r="D5" s="139"/>
      <c r="E5" s="139"/>
      <c r="F5" s="139"/>
      <c r="G5" s="139"/>
      <c r="H5" s="139"/>
      <c r="I5" s="139"/>
      <c r="J5" s="139"/>
      <c r="K5" s="139"/>
      <c r="L5" s="141"/>
    </row>
    <row r="6" spans="1:12" ht="15" thickBot="1">
      <c r="A6" s="233" t="s">
        <v>275</v>
      </c>
      <c r="B6" s="234"/>
      <c r="C6" s="234"/>
      <c r="D6" s="234"/>
      <c r="E6" s="234"/>
      <c r="F6" s="234"/>
      <c r="G6" s="234"/>
      <c r="H6" s="234"/>
      <c r="I6" s="234"/>
      <c r="J6" s="234"/>
      <c r="K6" s="234"/>
      <c r="L6" s="235"/>
    </row>
    <row r="7" spans="1:12" ht="14.25">
      <c r="A7" s="154"/>
      <c r="B7" s="155"/>
      <c r="C7" s="155"/>
      <c r="D7" s="155"/>
      <c r="E7" s="155"/>
      <c r="F7" s="155"/>
      <c r="G7" s="155"/>
      <c r="H7" s="155"/>
      <c r="I7" s="155"/>
      <c r="J7" s="155"/>
      <c r="K7" s="155"/>
      <c r="L7" s="156"/>
    </row>
    <row r="8" spans="1:12" ht="14.25">
      <c r="A8" s="159"/>
      <c r="B8" s="160"/>
      <c r="C8" s="145"/>
      <c r="D8" s="157"/>
      <c r="E8" s="157"/>
      <c r="F8" s="157"/>
      <c r="G8" s="157"/>
      <c r="H8" s="157"/>
      <c r="I8" s="157"/>
      <c r="J8" s="157"/>
      <c r="K8" s="157"/>
      <c r="L8" s="158"/>
    </row>
    <row r="9" spans="1:12" ht="16.5" thickBot="1">
      <c r="A9" s="236" t="s">
        <v>242</v>
      </c>
      <c r="B9" s="237"/>
      <c r="C9" s="237"/>
      <c r="D9" s="237"/>
      <c r="E9" s="237"/>
      <c r="F9" s="237"/>
      <c r="G9" s="237"/>
      <c r="H9" s="237"/>
      <c r="I9" s="237"/>
      <c r="J9" s="237"/>
      <c r="K9" s="237"/>
      <c r="L9" s="238"/>
    </row>
    <row r="10" spans="1:12" ht="16.5" thickBot="1">
      <c r="A10" s="116"/>
      <c r="B10" s="117"/>
      <c r="C10" s="117"/>
      <c r="D10" s="117"/>
      <c r="E10" s="117"/>
      <c r="F10" s="117"/>
      <c r="G10" s="117"/>
      <c r="H10" s="117"/>
      <c r="I10" s="117"/>
      <c r="J10" s="117"/>
      <c r="K10" s="117"/>
      <c r="L10" s="118"/>
    </row>
    <row r="11" spans="1:12" ht="15.75">
      <c r="A11" s="221" t="s">
        <v>209</v>
      </c>
      <c r="B11" s="222"/>
      <c r="C11" s="222"/>
      <c r="D11" s="222"/>
      <c r="E11" s="222"/>
      <c r="F11" s="222"/>
      <c r="G11" s="222"/>
      <c r="H11" s="222"/>
      <c r="I11" s="222"/>
      <c r="J11" s="222"/>
      <c r="K11" s="222"/>
      <c r="L11" s="223"/>
    </row>
    <row r="12" spans="1:12" ht="15" thickBot="1">
      <c r="A12" s="161"/>
      <c r="B12" s="162"/>
      <c r="C12" s="163"/>
      <c r="D12" s="163"/>
      <c r="E12" s="163"/>
      <c r="F12" s="163"/>
      <c r="G12" s="163"/>
      <c r="H12" s="163"/>
      <c r="I12" s="163"/>
      <c r="J12" s="163"/>
      <c r="K12" s="163"/>
      <c r="L12" s="164"/>
    </row>
    <row r="13" spans="1:12" ht="14.25">
      <c r="A13" s="187"/>
      <c r="B13" s="165"/>
      <c r="C13" s="166"/>
      <c r="D13" s="167"/>
      <c r="E13" s="167"/>
      <c r="F13" s="167"/>
      <c r="G13" s="167"/>
      <c r="H13" s="168"/>
      <c r="I13" s="167"/>
      <c r="J13" s="167"/>
      <c r="K13" s="167"/>
      <c r="L13" s="169"/>
    </row>
    <row r="14" spans="1:12" ht="14.25">
      <c r="A14" s="119"/>
      <c r="B14" s="165"/>
      <c r="C14" s="166"/>
      <c r="D14" s="170" t="s">
        <v>216</v>
      </c>
      <c r="E14" s="171"/>
      <c r="F14" s="172"/>
      <c r="G14" s="173"/>
      <c r="H14" s="174"/>
      <c r="I14" s="170" t="s">
        <v>219</v>
      </c>
      <c r="J14" s="171"/>
      <c r="K14" s="172"/>
      <c r="L14" s="169"/>
    </row>
    <row r="15" spans="1:12" ht="14.25">
      <c r="A15" s="119"/>
      <c r="B15" s="120"/>
      <c r="C15" s="120"/>
      <c r="D15" s="180" t="s">
        <v>85</v>
      </c>
      <c r="E15" s="181"/>
      <c r="F15" s="180" t="s">
        <v>217</v>
      </c>
      <c r="G15" s="181"/>
      <c r="H15" s="182"/>
      <c r="I15" s="180" t="s">
        <v>85</v>
      </c>
      <c r="J15" s="181"/>
      <c r="K15" s="180" t="s">
        <v>217</v>
      </c>
      <c r="L15" s="121"/>
    </row>
    <row r="16" spans="1:12" ht="14.25">
      <c r="A16" s="119"/>
      <c r="B16" s="120"/>
      <c r="C16" s="120"/>
      <c r="D16" s="180" t="s">
        <v>86</v>
      </c>
      <c r="E16" s="181"/>
      <c r="F16" s="180" t="s">
        <v>218</v>
      </c>
      <c r="G16" s="181"/>
      <c r="H16" s="182"/>
      <c r="I16" s="180" t="s">
        <v>241</v>
      </c>
      <c r="J16" s="181"/>
      <c r="K16" s="180" t="s">
        <v>218</v>
      </c>
      <c r="L16" s="121"/>
    </row>
    <row r="17" spans="1:12" ht="14.25">
      <c r="A17" s="119"/>
      <c r="B17" s="120"/>
      <c r="C17" s="120"/>
      <c r="D17" s="180"/>
      <c r="E17" s="181"/>
      <c r="F17" s="180" t="s">
        <v>86</v>
      </c>
      <c r="G17" s="181"/>
      <c r="H17" s="182"/>
      <c r="I17" s="180"/>
      <c r="J17" s="181"/>
      <c r="K17" s="180" t="s">
        <v>220</v>
      </c>
      <c r="L17" s="121"/>
    </row>
    <row r="18" spans="1:12" ht="14.25">
      <c r="A18" s="119"/>
      <c r="B18" s="120"/>
      <c r="C18" s="120"/>
      <c r="D18" s="180" t="s">
        <v>244</v>
      </c>
      <c r="E18" s="181"/>
      <c r="F18" s="180" t="s">
        <v>243</v>
      </c>
      <c r="G18" s="181"/>
      <c r="H18" s="182"/>
      <c r="I18" s="180" t="s">
        <v>244</v>
      </c>
      <c r="J18" s="181"/>
      <c r="K18" s="180" t="s">
        <v>243</v>
      </c>
      <c r="L18" s="121"/>
    </row>
    <row r="19" spans="1:12" ht="14.25">
      <c r="A19" s="119"/>
      <c r="B19" s="120"/>
      <c r="C19" s="120"/>
      <c r="D19" s="177" t="s">
        <v>98</v>
      </c>
      <c r="E19" s="175"/>
      <c r="F19" s="177" t="s">
        <v>98</v>
      </c>
      <c r="G19" s="175"/>
      <c r="H19" s="176"/>
      <c r="I19" s="177" t="s">
        <v>98</v>
      </c>
      <c r="J19" s="175"/>
      <c r="K19" s="177" t="s">
        <v>98</v>
      </c>
      <c r="L19" s="121"/>
    </row>
    <row r="20" spans="1:12" ht="14.25">
      <c r="A20" s="119"/>
      <c r="B20" s="120"/>
      <c r="C20" s="120"/>
      <c r="D20" s="122"/>
      <c r="E20" s="122"/>
      <c r="F20" s="122"/>
      <c r="G20" s="122"/>
      <c r="H20" s="123"/>
      <c r="I20" s="122"/>
      <c r="J20" s="122"/>
      <c r="K20" s="122"/>
      <c r="L20" s="121"/>
    </row>
    <row r="21" spans="1:12" ht="14.25">
      <c r="A21" s="188">
        <v>1</v>
      </c>
      <c r="B21" s="191" t="s">
        <v>2</v>
      </c>
      <c r="C21" s="120"/>
      <c r="D21" s="125">
        <f>'Income statements'!B17</f>
        <v>15725</v>
      </c>
      <c r="E21" s="126"/>
      <c r="F21" s="125">
        <f>'Income statements'!D17</f>
        <v>2469</v>
      </c>
      <c r="G21" s="126"/>
      <c r="H21" s="127"/>
      <c r="I21" s="125">
        <f>'Income statements'!F17</f>
        <v>49736</v>
      </c>
      <c r="J21" s="126"/>
      <c r="K21" s="125">
        <f>'Income statements'!H17</f>
        <v>36394</v>
      </c>
      <c r="L21" s="128"/>
    </row>
    <row r="22" spans="1:12" ht="14.25">
      <c r="A22" s="189"/>
      <c r="B22" s="192"/>
      <c r="C22" s="120"/>
      <c r="D22" s="130"/>
      <c r="E22" s="126"/>
      <c r="F22" s="130"/>
      <c r="G22" s="126"/>
      <c r="H22" s="127"/>
      <c r="I22" s="130"/>
      <c r="J22" s="126"/>
      <c r="K22" s="130"/>
      <c r="L22" s="128"/>
    </row>
    <row r="23" spans="1:12" ht="14.25">
      <c r="A23" s="188">
        <v>2</v>
      </c>
      <c r="B23" s="191" t="s">
        <v>221</v>
      </c>
      <c r="C23" s="120"/>
      <c r="D23" s="129">
        <v>1848</v>
      </c>
      <c r="E23" s="126"/>
      <c r="F23" s="129">
        <f>-16405</f>
        <v>-16405</v>
      </c>
      <c r="G23" s="126"/>
      <c r="H23" s="127"/>
      <c r="I23" s="129">
        <f>-33130</f>
        <v>-33130</v>
      </c>
      <c r="J23" s="126"/>
      <c r="K23" s="129">
        <f>-9588</f>
        <v>-9588</v>
      </c>
      <c r="L23" s="128"/>
    </row>
    <row r="24" spans="1:12" ht="14.25">
      <c r="A24" s="189"/>
      <c r="B24" s="192"/>
      <c r="C24" s="120"/>
      <c r="D24" s="130"/>
      <c r="E24" s="126"/>
      <c r="F24" s="130"/>
      <c r="G24" s="126"/>
      <c r="H24" s="127"/>
      <c r="I24" s="130"/>
      <c r="J24" s="126"/>
      <c r="K24" s="130"/>
      <c r="L24" s="128"/>
    </row>
    <row r="25" spans="1:12" ht="14.25">
      <c r="A25" s="188">
        <v>3</v>
      </c>
      <c r="B25" s="191" t="s">
        <v>238</v>
      </c>
      <c r="C25" s="120"/>
      <c r="D25" s="129">
        <v>1287</v>
      </c>
      <c r="E25" s="126"/>
      <c r="F25" s="129">
        <f>-14710</f>
        <v>-14710</v>
      </c>
      <c r="G25" s="126"/>
      <c r="H25" s="127"/>
      <c r="I25" s="129">
        <f>-37902</f>
        <v>-37902</v>
      </c>
      <c r="J25" s="126"/>
      <c r="K25" s="129">
        <f>-9698</f>
        <v>-9698</v>
      </c>
      <c r="L25" s="128"/>
    </row>
    <row r="26" spans="1:12" ht="14.25">
      <c r="A26" s="189"/>
      <c r="B26" s="192"/>
      <c r="C26" s="120"/>
      <c r="D26" s="130"/>
      <c r="E26" s="126"/>
      <c r="F26" s="130"/>
      <c r="G26" s="126"/>
      <c r="H26" s="127"/>
      <c r="I26" s="130"/>
      <c r="J26" s="126"/>
      <c r="K26" s="130"/>
      <c r="L26" s="128"/>
    </row>
    <row r="27" spans="1:12" ht="14.25">
      <c r="A27" s="188">
        <v>4</v>
      </c>
      <c r="B27" s="191" t="s">
        <v>239</v>
      </c>
      <c r="C27" s="120"/>
      <c r="D27" s="129">
        <v>1446</v>
      </c>
      <c r="E27" s="126"/>
      <c r="F27" s="129">
        <f>-14658</f>
        <v>-14658</v>
      </c>
      <c r="G27" s="126"/>
      <c r="H27" s="127"/>
      <c r="I27" s="129">
        <f>-35556</f>
        <v>-35556</v>
      </c>
      <c r="J27" s="126"/>
      <c r="K27" s="129">
        <f>-8525</f>
        <v>-8525</v>
      </c>
      <c r="L27" s="128"/>
    </row>
    <row r="28" spans="1:12" ht="14.25">
      <c r="A28" s="185"/>
      <c r="B28" s="193" t="s">
        <v>240</v>
      </c>
      <c r="C28" s="120"/>
      <c r="D28" s="129"/>
      <c r="E28" s="126"/>
      <c r="F28" s="129"/>
      <c r="G28" s="126"/>
      <c r="H28" s="127"/>
      <c r="I28" s="129"/>
      <c r="J28" s="126"/>
      <c r="K28" s="129"/>
      <c r="L28" s="128"/>
    </row>
    <row r="29" spans="1:12" ht="14.25">
      <c r="A29" s="189"/>
      <c r="B29" s="192"/>
      <c r="C29" s="120"/>
      <c r="D29" s="183"/>
      <c r="E29" s="126"/>
      <c r="F29" s="183"/>
      <c r="G29" s="126"/>
      <c r="H29" s="127"/>
      <c r="I29" s="183"/>
      <c r="J29" s="126"/>
      <c r="K29" s="183"/>
      <c r="L29" s="128"/>
    </row>
    <row r="30" spans="1:12" ht="14.25">
      <c r="A30" s="188">
        <v>5</v>
      </c>
      <c r="B30" s="191" t="s">
        <v>222</v>
      </c>
      <c r="C30" s="120"/>
      <c r="D30" s="199">
        <f>'Income statements'!B51</f>
        <v>2.1796147237044408</v>
      </c>
      <c r="E30" s="126"/>
      <c r="F30" s="199">
        <f>-24.14</f>
        <v>-24.14</v>
      </c>
      <c r="G30" s="132"/>
      <c r="H30" s="133"/>
      <c r="I30" s="199">
        <f>'Income statements'!F51</f>
        <v>-54.16901537195874</v>
      </c>
      <c r="J30" s="132"/>
      <c r="K30" s="199">
        <f>-14.04</f>
        <v>-14.04</v>
      </c>
      <c r="L30" s="128"/>
    </row>
    <row r="31" spans="1:12" ht="14.25">
      <c r="A31" s="189"/>
      <c r="B31" s="192"/>
      <c r="C31" s="120"/>
      <c r="D31" s="200"/>
      <c r="E31" s="132"/>
      <c r="F31" s="200"/>
      <c r="G31" s="132"/>
      <c r="H31" s="133"/>
      <c r="I31" s="200"/>
      <c r="J31" s="126"/>
      <c r="K31" s="130"/>
      <c r="L31" s="128"/>
    </row>
    <row r="32" spans="1:12" ht="14.25">
      <c r="A32" s="188">
        <v>6</v>
      </c>
      <c r="B32" s="191" t="s">
        <v>223</v>
      </c>
      <c r="C32" s="120"/>
      <c r="D32" s="199">
        <v>0</v>
      </c>
      <c r="E32" s="132"/>
      <c r="F32" s="199">
        <v>0</v>
      </c>
      <c r="G32" s="132"/>
      <c r="H32" s="133"/>
      <c r="I32" s="199">
        <v>0</v>
      </c>
      <c r="J32" s="126"/>
      <c r="K32" s="199">
        <v>0</v>
      </c>
      <c r="L32" s="128"/>
    </row>
    <row r="33" spans="1:12" ht="14.25">
      <c r="A33" s="189"/>
      <c r="B33" s="194"/>
      <c r="C33" s="120"/>
      <c r="D33" s="130"/>
      <c r="E33" s="126"/>
      <c r="F33" s="130"/>
      <c r="G33" s="126"/>
      <c r="H33" s="127"/>
      <c r="I33" s="130"/>
      <c r="J33" s="126"/>
      <c r="K33" s="130"/>
      <c r="L33" s="128"/>
    </row>
    <row r="34" spans="1:12" ht="14.25">
      <c r="A34" s="119"/>
      <c r="B34" s="131"/>
      <c r="C34" s="120"/>
      <c r="D34" s="126"/>
      <c r="E34" s="126"/>
      <c r="F34" s="126"/>
      <c r="G34" s="126"/>
      <c r="H34" s="127"/>
      <c r="I34" s="126"/>
      <c r="J34" s="126"/>
      <c r="K34" s="126"/>
      <c r="L34" s="128"/>
    </row>
    <row r="35" spans="1:12" ht="14.25">
      <c r="A35" s="119"/>
      <c r="B35" s="124"/>
      <c r="C35" s="120"/>
      <c r="D35" s="239" t="s">
        <v>210</v>
      </c>
      <c r="E35" s="240"/>
      <c r="F35" s="241"/>
      <c r="G35" s="134"/>
      <c r="H35" s="135"/>
      <c r="I35" s="239" t="s">
        <v>211</v>
      </c>
      <c r="J35" s="240"/>
      <c r="K35" s="241"/>
      <c r="L35" s="128"/>
    </row>
    <row r="36" spans="1:12" ht="14.25">
      <c r="A36" s="119"/>
      <c r="B36" s="124"/>
      <c r="C36" s="120"/>
      <c r="D36" s="242"/>
      <c r="E36" s="243"/>
      <c r="F36" s="244"/>
      <c r="G36" s="134"/>
      <c r="H36" s="135"/>
      <c r="I36" s="242"/>
      <c r="J36" s="243"/>
      <c r="K36" s="244"/>
      <c r="L36" s="128"/>
    </row>
    <row r="37" spans="1:12" ht="42.75">
      <c r="A37" s="190">
        <v>7</v>
      </c>
      <c r="B37" s="195" t="s">
        <v>224</v>
      </c>
      <c r="C37" s="120"/>
      <c r="D37" s="245">
        <f>'Balance sheets'!D58</f>
        <v>0.48</v>
      </c>
      <c r="E37" s="246"/>
      <c r="F37" s="247"/>
      <c r="G37" s="136"/>
      <c r="H37" s="137"/>
      <c r="I37" s="245">
        <f>'Balance sheets'!F58</f>
        <v>0.96</v>
      </c>
      <c r="J37" s="246"/>
      <c r="K37" s="247"/>
      <c r="L37" s="128"/>
    </row>
    <row r="38" spans="1:12" ht="15" thickBot="1">
      <c r="A38" s="138"/>
      <c r="B38" s="139"/>
      <c r="C38" s="139"/>
      <c r="D38" s="140"/>
      <c r="E38" s="140"/>
      <c r="F38" s="140"/>
      <c r="G38" s="140"/>
      <c r="H38" s="140"/>
      <c r="I38" s="140"/>
      <c r="J38" s="140"/>
      <c r="K38" s="140"/>
      <c r="L38" s="141"/>
    </row>
    <row r="39" spans="1:12" ht="14.25">
      <c r="A39" s="142"/>
      <c r="B39" s="120" t="s">
        <v>230</v>
      </c>
      <c r="C39" s="120"/>
      <c r="D39" s="120"/>
      <c r="E39" s="120"/>
      <c r="F39" s="120"/>
      <c r="G39" s="120"/>
      <c r="H39" s="120"/>
      <c r="I39" s="120"/>
      <c r="J39" s="120"/>
      <c r="K39" s="120"/>
      <c r="L39" s="120"/>
    </row>
    <row r="40" spans="1:12" ht="14.25">
      <c r="A40" s="142"/>
      <c r="B40" s="120" t="s">
        <v>271</v>
      </c>
      <c r="C40" s="120"/>
      <c r="D40" s="120"/>
      <c r="E40" s="120"/>
      <c r="F40" s="120"/>
      <c r="G40" s="120"/>
      <c r="H40" s="120"/>
      <c r="I40" s="120"/>
      <c r="J40" s="120"/>
      <c r="K40" s="120"/>
      <c r="L40" s="120"/>
    </row>
    <row r="41" spans="1:12" ht="14.25">
      <c r="A41" s="142"/>
      <c r="B41" s="120" t="s">
        <v>272</v>
      </c>
      <c r="C41" s="120"/>
      <c r="D41" s="120"/>
      <c r="E41" s="120"/>
      <c r="F41" s="120"/>
      <c r="G41" s="120"/>
      <c r="H41" s="120"/>
      <c r="I41" s="120"/>
      <c r="J41" s="120"/>
      <c r="K41" s="120"/>
      <c r="L41" s="120"/>
    </row>
    <row r="42" spans="1:12" ht="14.25">
      <c r="A42" s="142"/>
      <c r="B42" s="120" t="s">
        <v>273</v>
      </c>
      <c r="C42" s="120"/>
      <c r="D42" s="120"/>
      <c r="E42" s="120"/>
      <c r="F42" s="120"/>
      <c r="G42" s="120"/>
      <c r="H42" s="120"/>
      <c r="I42" s="120"/>
      <c r="J42" s="120"/>
      <c r="K42" s="120"/>
      <c r="L42" s="120"/>
    </row>
    <row r="43" spans="1:12" ht="14.25">
      <c r="A43" s="142"/>
      <c r="B43" s="120"/>
      <c r="C43" s="120"/>
      <c r="D43" s="120"/>
      <c r="E43" s="120"/>
      <c r="F43" s="120"/>
      <c r="G43" s="120"/>
      <c r="H43" s="120"/>
      <c r="I43" s="120"/>
      <c r="J43" s="120"/>
      <c r="K43" s="120"/>
      <c r="L43" s="120"/>
    </row>
    <row r="44" spans="1:12" ht="14.25">
      <c r="A44" s="142"/>
      <c r="B44" s="120"/>
      <c r="C44" s="120"/>
      <c r="D44" s="120"/>
      <c r="E44" s="120"/>
      <c r="F44" s="120"/>
      <c r="G44" s="120"/>
      <c r="H44" s="120"/>
      <c r="I44" s="120"/>
      <c r="J44" s="120"/>
      <c r="K44" s="120"/>
      <c r="L44" s="120"/>
    </row>
    <row r="45" spans="1:12" ht="14.25">
      <c r="A45" s="142"/>
      <c r="B45" s="120" t="s">
        <v>231</v>
      </c>
      <c r="C45" s="120"/>
      <c r="D45" s="120"/>
      <c r="E45" s="120"/>
      <c r="F45" s="120"/>
      <c r="G45" s="120"/>
      <c r="H45" s="120"/>
      <c r="I45" s="120"/>
      <c r="J45" s="120"/>
      <c r="K45" s="120"/>
      <c r="L45" s="120"/>
    </row>
    <row r="46" spans="1:12" ht="14.25">
      <c r="A46" s="142"/>
      <c r="B46" s="207" t="s">
        <v>235</v>
      </c>
      <c r="C46" s="120"/>
      <c r="D46" s="120"/>
      <c r="E46" s="120"/>
      <c r="F46" s="120"/>
      <c r="G46" s="120"/>
      <c r="H46" s="120"/>
      <c r="I46" s="120"/>
      <c r="J46" s="120"/>
      <c r="K46" s="120"/>
      <c r="L46" s="120"/>
    </row>
    <row r="47" spans="1:12" ht="14.25">
      <c r="A47" s="142"/>
      <c r="B47" s="120" t="s">
        <v>236</v>
      </c>
      <c r="C47" s="120"/>
      <c r="D47" s="120"/>
      <c r="E47" s="120"/>
      <c r="F47" s="120"/>
      <c r="G47" s="120"/>
      <c r="H47" s="120"/>
      <c r="I47" s="120"/>
      <c r="J47" s="120"/>
      <c r="K47" s="120"/>
      <c r="L47" s="120"/>
    </row>
    <row r="48" spans="1:12" ht="15" thickBot="1">
      <c r="A48" s="142"/>
      <c r="B48" s="120"/>
      <c r="C48" s="120"/>
      <c r="D48" s="120"/>
      <c r="E48" s="120"/>
      <c r="F48" s="120"/>
      <c r="G48" s="120"/>
      <c r="H48" s="120"/>
      <c r="I48" s="120"/>
      <c r="J48" s="120"/>
      <c r="K48" s="120"/>
      <c r="L48" s="120"/>
    </row>
    <row r="49" spans="1:12" ht="15.75">
      <c r="A49" s="221" t="s">
        <v>212</v>
      </c>
      <c r="B49" s="222"/>
      <c r="C49" s="222"/>
      <c r="D49" s="222"/>
      <c r="E49" s="222"/>
      <c r="F49" s="222"/>
      <c r="G49" s="222"/>
      <c r="H49" s="222"/>
      <c r="I49" s="222"/>
      <c r="J49" s="222"/>
      <c r="K49" s="222"/>
      <c r="L49" s="223"/>
    </row>
    <row r="50" spans="1:12" ht="15" thickBot="1">
      <c r="A50" s="161"/>
      <c r="B50" s="162"/>
      <c r="C50" s="163"/>
      <c r="D50" s="163"/>
      <c r="E50" s="163"/>
      <c r="F50" s="163"/>
      <c r="G50" s="163"/>
      <c r="H50" s="163"/>
      <c r="I50" s="163"/>
      <c r="J50" s="163"/>
      <c r="K50" s="163"/>
      <c r="L50" s="178"/>
    </row>
    <row r="51" spans="1:12" ht="14.25">
      <c r="A51" s="143"/>
      <c r="B51" s="144"/>
      <c r="C51" s="145"/>
      <c r="D51" s="145"/>
      <c r="E51" s="145"/>
      <c r="F51" s="145"/>
      <c r="G51" s="145"/>
      <c r="H51" s="145"/>
      <c r="I51" s="145"/>
      <c r="J51" s="145"/>
      <c r="K51" s="145"/>
      <c r="L51" s="146"/>
    </row>
    <row r="52" spans="1:12" ht="14.25">
      <c r="A52" s="119"/>
      <c r="B52" s="120"/>
      <c r="C52" s="120"/>
      <c r="D52" s="170" t="s">
        <v>216</v>
      </c>
      <c r="E52" s="171"/>
      <c r="F52" s="172"/>
      <c r="G52" s="173"/>
      <c r="H52" s="174"/>
      <c r="I52" s="170" t="s">
        <v>219</v>
      </c>
      <c r="J52" s="171"/>
      <c r="K52" s="172"/>
      <c r="L52" s="121"/>
    </row>
    <row r="53" spans="1:12" ht="14.25">
      <c r="A53" s="119"/>
      <c r="B53" s="120"/>
      <c r="C53" s="120"/>
      <c r="D53" s="180" t="s">
        <v>85</v>
      </c>
      <c r="E53" s="181"/>
      <c r="F53" s="180" t="s">
        <v>217</v>
      </c>
      <c r="G53" s="181"/>
      <c r="H53" s="182"/>
      <c r="I53" s="180" t="s">
        <v>85</v>
      </c>
      <c r="J53" s="181"/>
      <c r="K53" s="180" t="s">
        <v>217</v>
      </c>
      <c r="L53" s="121"/>
    </row>
    <row r="54" spans="1:12" ht="14.25">
      <c r="A54" s="119"/>
      <c r="B54" s="120"/>
      <c r="C54" s="120"/>
      <c r="D54" s="180" t="s">
        <v>86</v>
      </c>
      <c r="E54" s="181"/>
      <c r="F54" s="180" t="s">
        <v>218</v>
      </c>
      <c r="G54" s="181"/>
      <c r="H54" s="182"/>
      <c r="I54" s="180" t="s">
        <v>241</v>
      </c>
      <c r="J54" s="181"/>
      <c r="K54" s="180" t="s">
        <v>218</v>
      </c>
      <c r="L54" s="121"/>
    </row>
    <row r="55" spans="1:12" ht="14.25">
      <c r="A55" s="119"/>
      <c r="B55" s="120"/>
      <c r="C55" s="120"/>
      <c r="D55" s="180"/>
      <c r="E55" s="181"/>
      <c r="F55" s="180" t="s">
        <v>86</v>
      </c>
      <c r="G55" s="181"/>
      <c r="H55" s="182"/>
      <c r="I55" s="180"/>
      <c r="J55" s="181"/>
      <c r="K55" s="180" t="s">
        <v>220</v>
      </c>
      <c r="L55" s="121"/>
    </row>
    <row r="56" spans="1:12" ht="14.25">
      <c r="A56" s="119"/>
      <c r="B56" s="120"/>
      <c r="C56" s="120"/>
      <c r="D56" s="217" t="s">
        <v>244</v>
      </c>
      <c r="E56" s="181"/>
      <c r="F56" s="217" t="s">
        <v>243</v>
      </c>
      <c r="G56" s="181"/>
      <c r="H56" s="182"/>
      <c r="I56" s="217" t="s">
        <v>244</v>
      </c>
      <c r="J56" s="181"/>
      <c r="K56" s="217" t="s">
        <v>243</v>
      </c>
      <c r="L56" s="121"/>
    </row>
    <row r="57" spans="1:12" ht="14.25">
      <c r="A57" s="119"/>
      <c r="B57" s="120"/>
      <c r="C57" s="120"/>
      <c r="D57" s="177" t="s">
        <v>98</v>
      </c>
      <c r="E57" s="175"/>
      <c r="F57" s="177" t="s">
        <v>98</v>
      </c>
      <c r="G57" s="175"/>
      <c r="H57" s="176"/>
      <c r="I57" s="177" t="s">
        <v>98</v>
      </c>
      <c r="J57" s="175"/>
      <c r="K57" s="177" t="s">
        <v>98</v>
      </c>
      <c r="L57" s="121"/>
    </row>
    <row r="58" spans="1:12" ht="14.25">
      <c r="A58" s="188">
        <v>1</v>
      </c>
      <c r="B58" s="184" t="s">
        <v>213</v>
      </c>
      <c r="C58" s="120"/>
      <c r="D58" s="204">
        <v>0</v>
      </c>
      <c r="E58" s="149"/>
      <c r="F58" s="204">
        <v>22</v>
      </c>
      <c r="G58" s="150"/>
      <c r="H58" s="149"/>
      <c r="I58" s="204">
        <v>1</v>
      </c>
      <c r="J58" s="150"/>
      <c r="K58" s="204">
        <v>22</v>
      </c>
      <c r="L58" s="121"/>
    </row>
    <row r="59" spans="1:12" ht="14.25">
      <c r="A59" s="189"/>
      <c r="B59" s="196"/>
      <c r="C59" s="120"/>
      <c r="D59" s="151"/>
      <c r="E59" s="149"/>
      <c r="F59" s="151"/>
      <c r="G59" s="150"/>
      <c r="H59" s="149"/>
      <c r="I59" s="151"/>
      <c r="J59" s="150"/>
      <c r="K59" s="151"/>
      <c r="L59" s="121"/>
    </row>
    <row r="60" spans="1:12" ht="14.25">
      <c r="A60" s="188">
        <v>2</v>
      </c>
      <c r="B60" s="184" t="s">
        <v>214</v>
      </c>
      <c r="C60" s="120"/>
      <c r="D60" s="205">
        <v>372</v>
      </c>
      <c r="E60" s="203"/>
      <c r="F60" s="206">
        <v>451</v>
      </c>
      <c r="G60" s="147"/>
      <c r="H60" s="148"/>
      <c r="I60" s="202">
        <v>1706</v>
      </c>
      <c r="J60" s="147"/>
      <c r="K60" s="204">
        <v>2893</v>
      </c>
      <c r="L60" s="121"/>
    </row>
    <row r="61" spans="1:12" ht="14.25">
      <c r="A61" s="189"/>
      <c r="B61" s="196"/>
      <c r="C61" s="120"/>
      <c r="D61" s="130"/>
      <c r="E61" s="151"/>
      <c r="F61" s="130"/>
      <c r="G61" s="150"/>
      <c r="H61" s="149"/>
      <c r="I61" s="130"/>
      <c r="J61" s="152"/>
      <c r="K61" s="130"/>
      <c r="L61" s="121"/>
    </row>
    <row r="62" spans="1:12" ht="15" thickBot="1">
      <c r="A62" s="186"/>
      <c r="B62" s="139"/>
      <c r="C62" s="139"/>
      <c r="D62" s="153"/>
      <c r="E62" s="153"/>
      <c r="F62" s="153"/>
      <c r="G62" s="153"/>
      <c r="H62" s="153"/>
      <c r="I62" s="153"/>
      <c r="J62" s="153"/>
      <c r="K62" s="153"/>
      <c r="L62" s="141"/>
    </row>
    <row r="63" spans="1:12" ht="14.25">
      <c r="A63" s="142"/>
      <c r="B63" s="248"/>
      <c r="C63" s="248"/>
      <c r="D63" s="248"/>
      <c r="E63" s="248"/>
      <c r="F63" s="248"/>
      <c r="G63" s="248"/>
      <c r="H63" s="248"/>
      <c r="I63" s="248"/>
      <c r="J63" s="248"/>
      <c r="K63" s="248"/>
      <c r="L63" s="120"/>
    </row>
    <row r="64" spans="1:12" ht="14.25">
      <c r="A64" s="179"/>
      <c r="B64" s="179"/>
      <c r="C64" s="179"/>
      <c r="D64" s="179"/>
      <c r="E64" s="179"/>
      <c r="F64" s="179"/>
      <c r="G64" s="179"/>
      <c r="H64" s="179"/>
      <c r="I64" s="179"/>
      <c r="J64" s="179"/>
      <c r="K64" s="179"/>
      <c r="L64" s="179"/>
    </row>
    <row r="65" spans="1:12" ht="14.25">
      <c r="A65" s="179"/>
      <c r="B65" s="179"/>
      <c r="C65" s="179"/>
      <c r="D65" s="179"/>
      <c r="E65" s="179"/>
      <c r="F65" s="179"/>
      <c r="G65" s="179"/>
      <c r="H65" s="179"/>
      <c r="I65" s="179"/>
      <c r="J65" s="179"/>
      <c r="K65" s="179"/>
      <c r="L65" s="179"/>
    </row>
    <row r="66" spans="1:12" ht="14.25">
      <c r="A66" s="179"/>
      <c r="B66" s="179"/>
      <c r="C66" s="179"/>
      <c r="D66" s="179"/>
      <c r="E66" s="179"/>
      <c r="F66" s="179"/>
      <c r="G66" s="179"/>
      <c r="H66" s="179"/>
      <c r="I66" s="179"/>
      <c r="J66" s="179"/>
      <c r="K66" s="179"/>
      <c r="L66" s="179"/>
    </row>
    <row r="67" spans="1:12" ht="14.25">
      <c r="A67" s="179"/>
      <c r="B67" s="179"/>
      <c r="C67" s="179"/>
      <c r="D67" s="179"/>
      <c r="E67" s="179"/>
      <c r="F67" s="179"/>
      <c r="G67" s="179"/>
      <c r="H67" s="179"/>
      <c r="I67" s="179"/>
      <c r="J67" s="179"/>
      <c r="K67" s="179"/>
      <c r="L67" s="179"/>
    </row>
    <row r="68" spans="1:12" ht="14.25">
      <c r="A68" s="179"/>
      <c r="B68" s="179"/>
      <c r="C68" s="179"/>
      <c r="D68" s="179"/>
      <c r="E68" s="179"/>
      <c r="F68" s="179"/>
      <c r="G68" s="179"/>
      <c r="H68" s="179"/>
      <c r="I68" s="179"/>
      <c r="J68" s="179"/>
      <c r="K68" s="179"/>
      <c r="L68" s="179"/>
    </row>
    <row r="69" spans="1:12" ht="14.25">
      <c r="A69" s="179"/>
      <c r="B69" s="179"/>
      <c r="C69" s="179"/>
      <c r="D69" s="179"/>
      <c r="E69" s="179"/>
      <c r="F69" s="179"/>
      <c r="G69" s="179"/>
      <c r="H69" s="179"/>
      <c r="I69" s="179"/>
      <c r="J69" s="179"/>
      <c r="K69" s="179"/>
      <c r="L69" s="179"/>
    </row>
    <row r="70" spans="1:12" ht="14.25">
      <c r="A70" s="179"/>
      <c r="B70" s="179"/>
      <c r="C70" s="179"/>
      <c r="D70" s="179"/>
      <c r="E70" s="179"/>
      <c r="F70" s="179"/>
      <c r="G70" s="179"/>
      <c r="H70" s="179"/>
      <c r="I70" s="179"/>
      <c r="J70" s="179"/>
      <c r="K70" s="179"/>
      <c r="L70" s="179"/>
    </row>
    <row r="71" spans="1:12" ht="14.25">
      <c r="A71" s="179"/>
      <c r="B71" s="179"/>
      <c r="C71" s="179"/>
      <c r="D71" s="179"/>
      <c r="E71" s="179"/>
      <c r="F71" s="179"/>
      <c r="G71" s="179"/>
      <c r="H71" s="179"/>
      <c r="I71" s="179"/>
      <c r="J71" s="179"/>
      <c r="K71" s="179"/>
      <c r="L71" s="179"/>
    </row>
    <row r="72" spans="1:12" ht="14.25">
      <c r="A72" s="179"/>
      <c r="B72" s="179"/>
      <c r="C72" s="179"/>
      <c r="D72" s="179"/>
      <c r="E72" s="179"/>
      <c r="F72" s="179"/>
      <c r="G72" s="179"/>
      <c r="H72" s="179"/>
      <c r="I72" s="179"/>
      <c r="J72" s="179"/>
      <c r="K72" s="179"/>
      <c r="L72" s="179"/>
    </row>
    <row r="73" spans="1:12" ht="14.25">
      <c r="A73" s="179"/>
      <c r="B73" s="179"/>
      <c r="C73" s="179"/>
      <c r="D73" s="179"/>
      <c r="E73" s="179"/>
      <c r="F73" s="179"/>
      <c r="G73" s="179"/>
      <c r="H73" s="179"/>
      <c r="I73" s="179"/>
      <c r="J73" s="179"/>
      <c r="K73" s="179"/>
      <c r="L73" s="179"/>
    </row>
    <row r="74" spans="1:12" ht="14.25">
      <c r="A74" s="179"/>
      <c r="B74" s="179"/>
      <c r="C74" s="179"/>
      <c r="D74" s="179"/>
      <c r="E74" s="179"/>
      <c r="F74" s="179"/>
      <c r="G74" s="179"/>
      <c r="H74" s="179"/>
      <c r="I74" s="179"/>
      <c r="J74" s="179"/>
      <c r="K74" s="179"/>
      <c r="L74" s="179"/>
    </row>
    <row r="75" spans="1:12" ht="14.25">
      <c r="A75" s="179"/>
      <c r="B75" s="179"/>
      <c r="C75" s="179"/>
      <c r="D75" s="179"/>
      <c r="E75" s="179"/>
      <c r="F75" s="179"/>
      <c r="G75" s="179"/>
      <c r="H75" s="179"/>
      <c r="I75" s="179"/>
      <c r="J75" s="179"/>
      <c r="K75" s="179"/>
      <c r="L75" s="179"/>
    </row>
    <row r="76" spans="1:12" ht="14.25">
      <c r="A76" s="179"/>
      <c r="B76" s="179"/>
      <c r="C76" s="179"/>
      <c r="D76" s="179"/>
      <c r="E76" s="179"/>
      <c r="F76" s="179"/>
      <c r="G76" s="179"/>
      <c r="H76" s="179"/>
      <c r="I76" s="179"/>
      <c r="J76" s="179"/>
      <c r="K76" s="179"/>
      <c r="L76" s="179"/>
    </row>
    <row r="77" spans="1:12" ht="14.25">
      <c r="A77" s="179"/>
      <c r="B77" s="179"/>
      <c r="C77" s="179"/>
      <c r="D77" s="179"/>
      <c r="E77" s="179"/>
      <c r="F77" s="179"/>
      <c r="G77" s="179"/>
      <c r="H77" s="179"/>
      <c r="I77" s="179"/>
      <c r="J77" s="179"/>
      <c r="K77" s="179"/>
      <c r="L77" s="179"/>
    </row>
    <row r="78" spans="1:12" ht="14.25">
      <c r="A78" s="179"/>
      <c r="B78" s="179"/>
      <c r="C78" s="179"/>
      <c r="D78" s="179"/>
      <c r="E78" s="179"/>
      <c r="F78" s="179"/>
      <c r="G78" s="179"/>
      <c r="H78" s="179"/>
      <c r="I78" s="179"/>
      <c r="J78" s="179"/>
      <c r="K78" s="179"/>
      <c r="L78" s="179"/>
    </row>
    <row r="79" spans="1:12" ht="14.25">
      <c r="A79" s="179"/>
      <c r="B79" s="179"/>
      <c r="C79" s="179"/>
      <c r="D79" s="179"/>
      <c r="E79" s="179"/>
      <c r="F79" s="179"/>
      <c r="G79" s="179"/>
      <c r="H79" s="179"/>
      <c r="I79" s="179"/>
      <c r="J79" s="179"/>
      <c r="K79" s="179"/>
      <c r="L79" s="179"/>
    </row>
    <row r="80" spans="1:12" ht="14.25">
      <c r="A80" s="179"/>
      <c r="B80" s="179"/>
      <c r="C80" s="179"/>
      <c r="D80" s="179"/>
      <c r="E80" s="179"/>
      <c r="F80" s="179"/>
      <c r="G80" s="179"/>
      <c r="H80" s="179"/>
      <c r="I80" s="179"/>
      <c r="J80" s="179"/>
      <c r="K80" s="179"/>
      <c r="L80" s="179"/>
    </row>
    <row r="81" spans="1:12" ht="14.25">
      <c r="A81" s="179"/>
      <c r="B81" s="179"/>
      <c r="C81" s="179"/>
      <c r="D81" s="179"/>
      <c r="E81" s="179"/>
      <c r="F81" s="179"/>
      <c r="G81" s="179"/>
      <c r="H81" s="179"/>
      <c r="I81" s="179"/>
      <c r="J81" s="179"/>
      <c r="K81" s="179"/>
      <c r="L81" s="179"/>
    </row>
    <row r="82" spans="1:12" ht="14.25">
      <c r="A82" s="179"/>
      <c r="B82" s="179"/>
      <c r="C82" s="179"/>
      <c r="D82" s="179"/>
      <c r="E82" s="179"/>
      <c r="F82" s="179"/>
      <c r="G82" s="179"/>
      <c r="H82" s="179"/>
      <c r="I82" s="179"/>
      <c r="J82" s="179"/>
      <c r="K82" s="179"/>
      <c r="L82" s="179"/>
    </row>
    <row r="83" spans="1:12" ht="14.25">
      <c r="A83" s="179"/>
      <c r="B83" s="179"/>
      <c r="C83" s="179"/>
      <c r="D83" s="179"/>
      <c r="E83" s="179"/>
      <c r="F83" s="179"/>
      <c r="G83" s="179"/>
      <c r="H83" s="179"/>
      <c r="I83" s="179"/>
      <c r="J83" s="179"/>
      <c r="K83" s="179"/>
      <c r="L83" s="179"/>
    </row>
    <row r="84" spans="1:12" ht="14.25">
      <c r="A84" s="179"/>
      <c r="B84" s="179"/>
      <c r="C84" s="179"/>
      <c r="D84" s="179"/>
      <c r="E84" s="179"/>
      <c r="F84" s="179"/>
      <c r="G84" s="179"/>
      <c r="H84" s="179"/>
      <c r="I84" s="179"/>
      <c r="J84" s="179"/>
      <c r="K84" s="179"/>
      <c r="L84" s="179"/>
    </row>
    <row r="85" spans="1:12" ht="14.25">
      <c r="A85" s="179"/>
      <c r="B85" s="179"/>
      <c r="C85" s="179"/>
      <c r="D85" s="179"/>
      <c r="E85" s="179"/>
      <c r="F85" s="179"/>
      <c r="G85" s="179"/>
      <c r="H85" s="179"/>
      <c r="I85" s="179"/>
      <c r="J85" s="179"/>
      <c r="K85" s="179"/>
      <c r="L85" s="179"/>
    </row>
    <row r="86" spans="1:12" ht="14.25">
      <c r="A86" s="179"/>
      <c r="B86" s="179"/>
      <c r="C86" s="179"/>
      <c r="D86" s="179"/>
      <c r="E86" s="179"/>
      <c r="F86" s="179"/>
      <c r="G86" s="179"/>
      <c r="H86" s="179"/>
      <c r="I86" s="179"/>
      <c r="J86" s="179"/>
      <c r="K86" s="179"/>
      <c r="L86" s="179"/>
    </row>
    <row r="87" spans="1:12" ht="14.25">
      <c r="A87" s="179"/>
      <c r="B87" s="179"/>
      <c r="C87" s="179"/>
      <c r="D87" s="179"/>
      <c r="E87" s="179"/>
      <c r="F87" s="179"/>
      <c r="G87" s="179"/>
      <c r="H87" s="179"/>
      <c r="I87" s="179"/>
      <c r="J87" s="179"/>
      <c r="K87" s="179"/>
      <c r="L87" s="179"/>
    </row>
    <row r="88" spans="1:12" ht="14.25">
      <c r="A88" s="179"/>
      <c r="B88" s="179"/>
      <c r="C88" s="179"/>
      <c r="D88" s="179"/>
      <c r="E88" s="179"/>
      <c r="F88" s="179"/>
      <c r="G88" s="179"/>
      <c r="H88" s="179"/>
      <c r="I88" s="179"/>
      <c r="J88" s="179"/>
      <c r="K88" s="179"/>
      <c r="L88" s="179"/>
    </row>
    <row r="89" spans="1:12" ht="14.25">
      <c r="A89" s="179"/>
      <c r="B89" s="179"/>
      <c r="C89" s="179"/>
      <c r="D89" s="179"/>
      <c r="E89" s="179"/>
      <c r="F89" s="179"/>
      <c r="G89" s="179"/>
      <c r="H89" s="179"/>
      <c r="I89" s="179"/>
      <c r="J89" s="179"/>
      <c r="K89" s="179"/>
      <c r="L89" s="179"/>
    </row>
    <row r="90" spans="1:12" ht="14.25">
      <c r="A90" s="179"/>
      <c r="B90" s="179"/>
      <c r="C90" s="179"/>
      <c r="D90" s="179"/>
      <c r="E90" s="179"/>
      <c r="F90" s="179"/>
      <c r="G90" s="179"/>
      <c r="H90" s="179"/>
      <c r="I90" s="179"/>
      <c r="J90" s="179"/>
      <c r="K90" s="179"/>
      <c r="L90" s="179"/>
    </row>
    <row r="91" spans="1:12" ht="14.25">
      <c r="A91" s="179"/>
      <c r="B91" s="179"/>
      <c r="C91" s="179"/>
      <c r="D91" s="179"/>
      <c r="E91" s="179"/>
      <c r="F91" s="179"/>
      <c r="G91" s="179"/>
      <c r="H91" s="179"/>
      <c r="I91" s="179"/>
      <c r="J91" s="179"/>
      <c r="K91" s="179"/>
      <c r="L91" s="179"/>
    </row>
    <row r="92" spans="1:12" ht="14.25">
      <c r="A92" s="179"/>
      <c r="B92" s="179"/>
      <c r="C92" s="179"/>
      <c r="D92" s="179"/>
      <c r="E92" s="179"/>
      <c r="F92" s="179"/>
      <c r="G92" s="179"/>
      <c r="H92" s="179"/>
      <c r="I92" s="179"/>
      <c r="J92" s="179"/>
      <c r="K92" s="179"/>
      <c r="L92" s="179"/>
    </row>
    <row r="93" spans="1:12" ht="14.25">
      <c r="A93" s="179"/>
      <c r="B93" s="179"/>
      <c r="C93" s="179"/>
      <c r="D93" s="179"/>
      <c r="E93" s="179"/>
      <c r="F93" s="179"/>
      <c r="G93" s="179"/>
      <c r="H93" s="179"/>
      <c r="I93" s="179"/>
      <c r="J93" s="179"/>
      <c r="K93" s="179"/>
      <c r="L93" s="179"/>
    </row>
    <row r="94" spans="1:12" ht="14.25">
      <c r="A94" s="179"/>
      <c r="B94" s="179"/>
      <c r="C94" s="179"/>
      <c r="D94" s="179"/>
      <c r="E94" s="179"/>
      <c r="F94" s="179"/>
      <c r="G94" s="179"/>
      <c r="H94" s="179"/>
      <c r="I94" s="179"/>
      <c r="J94" s="179"/>
      <c r="K94" s="179"/>
      <c r="L94" s="179"/>
    </row>
    <row r="95" spans="1:12" ht="14.25">
      <c r="A95" s="179"/>
      <c r="B95" s="179"/>
      <c r="C95" s="179"/>
      <c r="D95" s="179"/>
      <c r="E95" s="179"/>
      <c r="F95" s="179"/>
      <c r="G95" s="179"/>
      <c r="H95" s="179"/>
      <c r="I95" s="179"/>
      <c r="J95" s="179"/>
      <c r="K95" s="179"/>
      <c r="L95" s="179"/>
    </row>
    <row r="96" spans="1:12" ht="14.25">
      <c r="A96" s="179"/>
      <c r="B96" s="179"/>
      <c r="C96" s="179"/>
      <c r="D96" s="179"/>
      <c r="E96" s="179"/>
      <c r="F96" s="179"/>
      <c r="G96" s="179"/>
      <c r="H96" s="179"/>
      <c r="I96" s="179"/>
      <c r="J96" s="179"/>
      <c r="K96" s="179"/>
      <c r="L96" s="179"/>
    </row>
    <row r="97" spans="1:12" ht="14.25">
      <c r="A97" s="179"/>
      <c r="B97" s="179"/>
      <c r="C97" s="179"/>
      <c r="D97" s="179"/>
      <c r="E97" s="179"/>
      <c r="F97" s="179"/>
      <c r="G97" s="179"/>
      <c r="H97" s="179"/>
      <c r="I97" s="179"/>
      <c r="J97" s="179"/>
      <c r="K97" s="179"/>
      <c r="L97" s="179"/>
    </row>
    <row r="98" spans="1:12" ht="14.25">
      <c r="A98" s="179"/>
      <c r="B98" s="179"/>
      <c r="C98" s="179"/>
      <c r="D98" s="179"/>
      <c r="E98" s="179"/>
      <c r="F98" s="179"/>
      <c r="G98" s="179"/>
      <c r="H98" s="179"/>
      <c r="I98" s="179"/>
      <c r="J98" s="179"/>
      <c r="K98" s="179"/>
      <c r="L98" s="179"/>
    </row>
    <row r="99" spans="1:12" ht="14.25">
      <c r="A99" s="179"/>
      <c r="B99" s="179"/>
      <c r="C99" s="179"/>
      <c r="D99" s="179"/>
      <c r="E99" s="179"/>
      <c r="F99" s="179"/>
      <c r="G99" s="179"/>
      <c r="H99" s="179"/>
      <c r="I99" s="179"/>
      <c r="J99" s="179"/>
      <c r="K99" s="179"/>
      <c r="L99" s="179"/>
    </row>
    <row r="100" spans="1:12" ht="14.25">
      <c r="A100" s="179"/>
      <c r="B100" s="179"/>
      <c r="C100" s="179"/>
      <c r="D100" s="179"/>
      <c r="E100" s="179"/>
      <c r="F100" s="179"/>
      <c r="G100" s="179"/>
      <c r="H100" s="179"/>
      <c r="I100" s="179"/>
      <c r="J100" s="179"/>
      <c r="K100" s="179"/>
      <c r="L100" s="179"/>
    </row>
    <row r="101" spans="1:12" ht="14.25">
      <c r="A101" s="179"/>
      <c r="B101" s="179"/>
      <c r="C101" s="179"/>
      <c r="D101" s="179"/>
      <c r="E101" s="179"/>
      <c r="F101" s="179"/>
      <c r="G101" s="179"/>
      <c r="H101" s="179"/>
      <c r="I101" s="179"/>
      <c r="J101" s="179"/>
      <c r="K101" s="179"/>
      <c r="L101" s="179"/>
    </row>
    <row r="102" spans="1:12" ht="14.25">
      <c r="A102" s="179"/>
      <c r="B102" s="179"/>
      <c r="C102" s="179"/>
      <c r="D102" s="179"/>
      <c r="E102" s="179"/>
      <c r="F102" s="179"/>
      <c r="G102" s="179"/>
      <c r="H102" s="179"/>
      <c r="I102" s="179"/>
      <c r="J102" s="179"/>
      <c r="K102" s="179"/>
      <c r="L102" s="179"/>
    </row>
    <row r="103" spans="1:12" ht="14.25">
      <c r="A103" s="179"/>
      <c r="B103" s="179"/>
      <c r="C103" s="179"/>
      <c r="D103" s="179"/>
      <c r="E103" s="179"/>
      <c r="F103" s="179"/>
      <c r="G103" s="179"/>
      <c r="H103" s="179"/>
      <c r="I103" s="179"/>
      <c r="J103" s="179"/>
      <c r="K103" s="179"/>
      <c r="L103" s="179"/>
    </row>
    <row r="104" spans="1:12" ht="14.25">
      <c r="A104" s="179"/>
      <c r="B104" s="179"/>
      <c r="C104" s="179"/>
      <c r="D104" s="179"/>
      <c r="E104" s="179"/>
      <c r="F104" s="179"/>
      <c r="G104" s="179"/>
      <c r="H104" s="179"/>
      <c r="I104" s="179"/>
      <c r="J104" s="179"/>
      <c r="K104" s="179"/>
      <c r="L104" s="179"/>
    </row>
    <row r="105" spans="1:12" ht="14.25">
      <c r="A105" s="179"/>
      <c r="B105" s="179"/>
      <c r="C105" s="179"/>
      <c r="D105" s="179"/>
      <c r="E105" s="179"/>
      <c r="F105" s="179"/>
      <c r="G105" s="179"/>
      <c r="H105" s="179"/>
      <c r="I105" s="179"/>
      <c r="J105" s="179"/>
      <c r="K105" s="179"/>
      <c r="L105" s="179"/>
    </row>
    <row r="106" spans="1:12" ht="14.25">
      <c r="A106" s="179"/>
      <c r="B106" s="179"/>
      <c r="C106" s="179"/>
      <c r="D106" s="179"/>
      <c r="E106" s="179"/>
      <c r="F106" s="179"/>
      <c r="G106" s="179"/>
      <c r="H106" s="179"/>
      <c r="I106" s="179"/>
      <c r="J106" s="179"/>
      <c r="K106" s="179"/>
      <c r="L106" s="179"/>
    </row>
    <row r="107" spans="1:12" ht="14.25">
      <c r="A107" s="179"/>
      <c r="B107" s="179"/>
      <c r="C107" s="179"/>
      <c r="D107" s="179"/>
      <c r="E107" s="179"/>
      <c r="F107" s="179"/>
      <c r="G107" s="179"/>
      <c r="H107" s="179"/>
      <c r="I107" s="179"/>
      <c r="J107" s="179"/>
      <c r="K107" s="179"/>
      <c r="L107" s="179"/>
    </row>
    <row r="108" spans="1:12" ht="14.25">
      <c r="A108" s="179"/>
      <c r="B108" s="179"/>
      <c r="C108" s="179"/>
      <c r="D108" s="179"/>
      <c r="E108" s="179"/>
      <c r="F108" s="179"/>
      <c r="G108" s="179"/>
      <c r="H108" s="179"/>
      <c r="I108" s="179"/>
      <c r="J108" s="179"/>
      <c r="K108" s="179"/>
      <c r="L108" s="179"/>
    </row>
    <row r="109" spans="1:12" ht="14.25">
      <c r="A109" s="179"/>
      <c r="B109" s="179"/>
      <c r="C109" s="179"/>
      <c r="D109" s="179"/>
      <c r="E109" s="179"/>
      <c r="F109" s="179"/>
      <c r="G109" s="179"/>
      <c r="H109" s="179"/>
      <c r="I109" s="179"/>
      <c r="J109" s="179"/>
      <c r="K109" s="179"/>
      <c r="L109" s="179"/>
    </row>
    <row r="110" spans="1:12" ht="14.25">
      <c r="A110" s="179"/>
      <c r="B110" s="179"/>
      <c r="C110" s="179"/>
      <c r="D110" s="179"/>
      <c r="E110" s="179"/>
      <c r="F110" s="179"/>
      <c r="G110" s="179"/>
      <c r="H110" s="179"/>
      <c r="I110" s="179"/>
      <c r="J110" s="179"/>
      <c r="K110" s="179"/>
      <c r="L110" s="179"/>
    </row>
    <row r="111" spans="1:12" ht="14.25">
      <c r="A111" s="179"/>
      <c r="B111" s="179"/>
      <c r="C111" s="179"/>
      <c r="D111" s="179"/>
      <c r="E111" s="179"/>
      <c r="F111" s="179"/>
      <c r="G111" s="179"/>
      <c r="H111" s="179"/>
      <c r="I111" s="179"/>
      <c r="J111" s="179"/>
      <c r="K111" s="179"/>
      <c r="L111" s="179"/>
    </row>
    <row r="112" spans="1:12" ht="14.25">
      <c r="A112" s="179"/>
      <c r="B112" s="179"/>
      <c r="C112" s="179"/>
      <c r="D112" s="179"/>
      <c r="E112" s="179"/>
      <c r="F112" s="179"/>
      <c r="G112" s="179"/>
      <c r="H112" s="179"/>
      <c r="I112" s="179"/>
      <c r="J112" s="179"/>
      <c r="K112" s="179"/>
      <c r="L112" s="179"/>
    </row>
    <row r="113" spans="1:12" ht="14.25">
      <c r="A113" s="179"/>
      <c r="B113" s="179"/>
      <c r="C113" s="179"/>
      <c r="D113" s="179"/>
      <c r="E113" s="179"/>
      <c r="F113" s="179"/>
      <c r="G113" s="179"/>
      <c r="H113" s="179"/>
      <c r="I113" s="179"/>
      <c r="J113" s="179"/>
      <c r="K113" s="179"/>
      <c r="L113" s="179"/>
    </row>
    <row r="114" spans="1:12" ht="14.25">
      <c r="A114" s="179"/>
      <c r="B114" s="179"/>
      <c r="C114" s="179"/>
      <c r="D114" s="179"/>
      <c r="E114" s="179"/>
      <c r="F114" s="179"/>
      <c r="G114" s="179"/>
      <c r="H114" s="179"/>
      <c r="I114" s="179"/>
      <c r="J114" s="179"/>
      <c r="K114" s="179"/>
      <c r="L114" s="179"/>
    </row>
    <row r="115" spans="1:12" ht="14.25">
      <c r="A115" s="179"/>
      <c r="B115" s="179"/>
      <c r="C115" s="179"/>
      <c r="D115" s="179"/>
      <c r="E115" s="179"/>
      <c r="F115" s="179"/>
      <c r="G115" s="179"/>
      <c r="H115" s="179"/>
      <c r="I115" s="179"/>
      <c r="J115" s="179"/>
      <c r="K115" s="179"/>
      <c r="L115" s="179"/>
    </row>
    <row r="116" spans="1:12" ht="14.25">
      <c r="A116" s="179"/>
      <c r="B116" s="179"/>
      <c r="C116" s="179"/>
      <c r="D116" s="179"/>
      <c r="E116" s="179"/>
      <c r="F116" s="179"/>
      <c r="G116" s="179"/>
      <c r="H116" s="179"/>
      <c r="I116" s="179"/>
      <c r="J116" s="179"/>
      <c r="K116" s="179"/>
      <c r="L116" s="179"/>
    </row>
    <row r="117" spans="1:12" ht="14.25">
      <c r="A117" s="179"/>
      <c r="B117" s="179"/>
      <c r="C117" s="179"/>
      <c r="D117" s="179"/>
      <c r="E117" s="179"/>
      <c r="F117" s="179"/>
      <c r="G117" s="179"/>
      <c r="H117" s="179"/>
      <c r="I117" s="179"/>
      <c r="J117" s="179"/>
      <c r="K117" s="179"/>
      <c r="L117" s="179"/>
    </row>
    <row r="118" spans="1:12" ht="14.25">
      <c r="A118" s="179"/>
      <c r="B118" s="179"/>
      <c r="C118" s="179"/>
      <c r="D118" s="179"/>
      <c r="E118" s="179"/>
      <c r="F118" s="179"/>
      <c r="G118" s="179"/>
      <c r="H118" s="179"/>
      <c r="I118" s="179"/>
      <c r="J118" s="179"/>
      <c r="K118" s="179"/>
      <c r="L118" s="179"/>
    </row>
    <row r="119" spans="1:12" ht="14.25">
      <c r="A119" s="179"/>
      <c r="B119" s="179"/>
      <c r="C119" s="179"/>
      <c r="D119" s="179"/>
      <c r="E119" s="179"/>
      <c r="F119" s="179"/>
      <c r="G119" s="179"/>
      <c r="H119" s="179"/>
      <c r="I119" s="179"/>
      <c r="J119" s="179"/>
      <c r="K119" s="179"/>
      <c r="L119" s="179"/>
    </row>
    <row r="120" spans="1:12" ht="14.25">
      <c r="A120" s="179"/>
      <c r="B120" s="179"/>
      <c r="C120" s="179"/>
      <c r="D120" s="179"/>
      <c r="E120" s="179"/>
      <c r="F120" s="179"/>
      <c r="G120" s="179"/>
      <c r="H120" s="179"/>
      <c r="I120" s="179"/>
      <c r="J120" s="179"/>
      <c r="K120" s="179"/>
      <c r="L120" s="179"/>
    </row>
    <row r="121" spans="1:12" ht="14.25">
      <c r="A121" s="179"/>
      <c r="B121" s="179"/>
      <c r="C121" s="179"/>
      <c r="D121" s="179"/>
      <c r="E121" s="179"/>
      <c r="F121" s="179"/>
      <c r="G121" s="179"/>
      <c r="H121" s="179"/>
      <c r="I121" s="179"/>
      <c r="J121" s="179"/>
      <c r="K121" s="179"/>
      <c r="L121" s="179"/>
    </row>
    <row r="122" spans="1:12" ht="14.25">
      <c r="A122" s="179"/>
      <c r="B122" s="179"/>
      <c r="C122" s="179"/>
      <c r="D122" s="179"/>
      <c r="E122" s="179"/>
      <c r="F122" s="179"/>
      <c r="G122" s="179"/>
      <c r="H122" s="179"/>
      <c r="I122" s="179"/>
      <c r="J122" s="179"/>
      <c r="K122" s="179"/>
      <c r="L122" s="179"/>
    </row>
    <row r="123" spans="1:12" ht="14.25">
      <c r="A123" s="179"/>
      <c r="B123" s="179"/>
      <c r="C123" s="179"/>
      <c r="D123" s="179"/>
      <c r="E123" s="179"/>
      <c r="F123" s="179"/>
      <c r="G123" s="179"/>
      <c r="H123" s="179"/>
      <c r="I123" s="179"/>
      <c r="J123" s="179"/>
      <c r="K123" s="179"/>
      <c r="L123" s="179"/>
    </row>
    <row r="124" spans="1:12" ht="14.25">
      <c r="A124" s="179"/>
      <c r="B124" s="179"/>
      <c r="C124" s="179"/>
      <c r="D124" s="179"/>
      <c r="E124" s="179"/>
      <c r="F124" s="179"/>
      <c r="G124" s="179"/>
      <c r="H124" s="179"/>
      <c r="I124" s="179"/>
      <c r="J124" s="179"/>
      <c r="K124" s="179"/>
      <c r="L124" s="179"/>
    </row>
    <row r="125" spans="1:12" ht="14.25">
      <c r="A125" s="179"/>
      <c r="B125" s="179"/>
      <c r="C125" s="179"/>
      <c r="D125" s="179"/>
      <c r="E125" s="179"/>
      <c r="F125" s="179"/>
      <c r="G125" s="179"/>
      <c r="H125" s="179"/>
      <c r="I125" s="179"/>
      <c r="J125" s="179"/>
      <c r="K125" s="179"/>
      <c r="L125" s="179"/>
    </row>
    <row r="126" spans="1:12" ht="14.25">
      <c r="A126" s="179"/>
      <c r="B126" s="179"/>
      <c r="C126" s="179"/>
      <c r="D126" s="179"/>
      <c r="E126" s="179"/>
      <c r="F126" s="179"/>
      <c r="G126" s="179"/>
      <c r="H126" s="179"/>
      <c r="I126" s="179"/>
      <c r="J126" s="179"/>
      <c r="K126" s="179"/>
      <c r="L126" s="179"/>
    </row>
    <row r="127" spans="1:12" ht="14.25">
      <c r="A127" s="179"/>
      <c r="B127" s="179"/>
      <c r="C127" s="179"/>
      <c r="D127" s="179"/>
      <c r="E127" s="179"/>
      <c r="F127" s="179"/>
      <c r="G127" s="179"/>
      <c r="H127" s="179"/>
      <c r="I127" s="179"/>
      <c r="J127" s="179"/>
      <c r="K127" s="179"/>
      <c r="L127" s="179"/>
    </row>
    <row r="128" spans="1:12" ht="14.25">
      <c r="A128" s="179"/>
      <c r="B128" s="179"/>
      <c r="C128" s="179"/>
      <c r="D128" s="179"/>
      <c r="E128" s="179"/>
      <c r="F128" s="179"/>
      <c r="G128" s="179"/>
      <c r="H128" s="179"/>
      <c r="I128" s="179"/>
      <c r="J128" s="179"/>
      <c r="K128" s="179"/>
      <c r="L128" s="179"/>
    </row>
    <row r="129" spans="1:12" ht="14.25">
      <c r="A129" s="179"/>
      <c r="B129" s="179"/>
      <c r="C129" s="179"/>
      <c r="D129" s="179"/>
      <c r="E129" s="179"/>
      <c r="F129" s="179"/>
      <c r="G129" s="179"/>
      <c r="H129" s="179"/>
      <c r="I129" s="179"/>
      <c r="J129" s="179"/>
      <c r="K129" s="179"/>
      <c r="L129" s="179"/>
    </row>
    <row r="130" spans="1:12" ht="14.25">
      <c r="A130" s="179"/>
      <c r="B130" s="179"/>
      <c r="C130" s="179"/>
      <c r="D130" s="179"/>
      <c r="E130" s="179"/>
      <c r="F130" s="179"/>
      <c r="G130" s="179"/>
      <c r="H130" s="179"/>
      <c r="I130" s="179"/>
      <c r="J130" s="179"/>
      <c r="K130" s="179"/>
      <c r="L130" s="179"/>
    </row>
    <row r="131" spans="1:12" ht="14.25">
      <c r="A131" s="179"/>
      <c r="B131" s="179"/>
      <c r="C131" s="179"/>
      <c r="D131" s="179"/>
      <c r="E131" s="179"/>
      <c r="F131" s="179"/>
      <c r="G131" s="179"/>
      <c r="H131" s="179"/>
      <c r="I131" s="179"/>
      <c r="J131" s="179"/>
      <c r="K131" s="179"/>
      <c r="L131" s="179"/>
    </row>
    <row r="132" spans="1:12" ht="14.25">
      <c r="A132" s="179"/>
      <c r="B132" s="179"/>
      <c r="C132" s="179"/>
      <c r="D132" s="179"/>
      <c r="E132" s="179"/>
      <c r="F132" s="179"/>
      <c r="G132" s="179"/>
      <c r="H132" s="179"/>
      <c r="I132" s="179"/>
      <c r="J132" s="179"/>
      <c r="K132" s="179"/>
      <c r="L132" s="179"/>
    </row>
    <row r="133" spans="1:12" ht="14.25">
      <c r="A133" s="179"/>
      <c r="B133" s="179"/>
      <c r="C133" s="179"/>
      <c r="D133" s="179"/>
      <c r="E133" s="179"/>
      <c r="F133" s="179"/>
      <c r="G133" s="179"/>
      <c r="H133" s="179"/>
      <c r="I133" s="179"/>
      <c r="J133" s="179"/>
      <c r="K133" s="179"/>
      <c r="L133" s="179"/>
    </row>
    <row r="134" spans="1:12" ht="14.25">
      <c r="A134" s="179"/>
      <c r="B134" s="179"/>
      <c r="C134" s="179"/>
      <c r="D134" s="179"/>
      <c r="E134" s="179"/>
      <c r="F134" s="179"/>
      <c r="G134" s="179"/>
      <c r="H134" s="179"/>
      <c r="I134" s="179"/>
      <c r="J134" s="179"/>
      <c r="K134" s="179"/>
      <c r="L134" s="179"/>
    </row>
    <row r="135" spans="1:12" ht="14.25">
      <c r="A135" s="179"/>
      <c r="B135" s="179"/>
      <c r="C135" s="179"/>
      <c r="D135" s="179"/>
      <c r="E135" s="179"/>
      <c r="F135" s="179"/>
      <c r="G135" s="179"/>
      <c r="H135" s="179"/>
      <c r="I135" s="179"/>
      <c r="J135" s="179"/>
      <c r="K135" s="179"/>
      <c r="L135" s="179"/>
    </row>
    <row r="136" spans="1:12" ht="14.25">
      <c r="A136" s="179"/>
      <c r="B136" s="179"/>
      <c r="C136" s="179"/>
      <c r="D136" s="179"/>
      <c r="E136" s="179"/>
      <c r="F136" s="179"/>
      <c r="G136" s="179"/>
      <c r="H136" s="179"/>
      <c r="I136" s="179"/>
      <c r="J136" s="179"/>
      <c r="K136" s="179"/>
      <c r="L136" s="179"/>
    </row>
    <row r="137" spans="1:12" ht="14.25">
      <c r="A137" s="179"/>
      <c r="B137" s="179"/>
      <c r="C137" s="179"/>
      <c r="D137" s="179"/>
      <c r="E137" s="179"/>
      <c r="F137" s="179"/>
      <c r="G137" s="179"/>
      <c r="H137" s="179"/>
      <c r="I137" s="179"/>
      <c r="J137" s="179"/>
      <c r="K137" s="179"/>
      <c r="L137" s="179"/>
    </row>
    <row r="138" spans="1:12" ht="14.25">
      <c r="A138" s="179"/>
      <c r="B138" s="179"/>
      <c r="C138" s="179"/>
      <c r="D138" s="179"/>
      <c r="E138" s="179"/>
      <c r="F138" s="179"/>
      <c r="G138" s="179"/>
      <c r="H138" s="179"/>
      <c r="I138" s="179"/>
      <c r="J138" s="179"/>
      <c r="K138" s="179"/>
      <c r="L138" s="179"/>
    </row>
    <row r="139" spans="1:12" ht="14.25">
      <c r="A139" s="179"/>
      <c r="B139" s="179"/>
      <c r="C139" s="179"/>
      <c r="D139" s="179"/>
      <c r="E139" s="179"/>
      <c r="F139" s="179"/>
      <c r="G139" s="179"/>
      <c r="H139" s="179"/>
      <c r="I139" s="179"/>
      <c r="J139" s="179"/>
      <c r="K139" s="179"/>
      <c r="L139" s="179"/>
    </row>
    <row r="140" spans="1:12" ht="14.25">
      <c r="A140" s="179"/>
      <c r="B140" s="179"/>
      <c r="C140" s="179"/>
      <c r="D140" s="179"/>
      <c r="E140" s="179"/>
      <c r="F140" s="179"/>
      <c r="G140" s="179"/>
      <c r="H140" s="179"/>
      <c r="I140" s="179"/>
      <c r="J140" s="179"/>
      <c r="K140" s="179"/>
      <c r="L140" s="179"/>
    </row>
    <row r="141" spans="1:12" ht="14.25">
      <c r="A141" s="179"/>
      <c r="B141" s="179"/>
      <c r="C141" s="179"/>
      <c r="D141" s="179"/>
      <c r="E141" s="179"/>
      <c r="F141" s="179"/>
      <c r="G141" s="179"/>
      <c r="H141" s="179"/>
      <c r="I141" s="179"/>
      <c r="J141" s="179"/>
      <c r="K141" s="179"/>
      <c r="L141" s="179"/>
    </row>
    <row r="142" spans="1:12" ht="14.25">
      <c r="A142" s="179"/>
      <c r="B142" s="179"/>
      <c r="C142" s="179"/>
      <c r="D142" s="179"/>
      <c r="E142" s="179"/>
      <c r="F142" s="179"/>
      <c r="G142" s="179"/>
      <c r="H142" s="179"/>
      <c r="I142" s="179"/>
      <c r="J142" s="179"/>
      <c r="K142" s="179"/>
      <c r="L142" s="179"/>
    </row>
    <row r="143" spans="1:12" ht="14.25">
      <c r="A143" s="179"/>
      <c r="B143" s="179"/>
      <c r="C143" s="179"/>
      <c r="D143" s="179"/>
      <c r="E143" s="179"/>
      <c r="F143" s="179"/>
      <c r="G143" s="179"/>
      <c r="H143" s="179"/>
      <c r="I143" s="179"/>
      <c r="J143" s="179"/>
      <c r="K143" s="179"/>
      <c r="L143" s="179"/>
    </row>
    <row r="144" spans="1:12" ht="14.25">
      <c r="A144" s="179"/>
      <c r="B144" s="179"/>
      <c r="C144" s="179"/>
      <c r="D144" s="179"/>
      <c r="E144" s="179"/>
      <c r="F144" s="179"/>
      <c r="G144" s="179"/>
      <c r="H144" s="179"/>
      <c r="I144" s="179"/>
      <c r="J144" s="179"/>
      <c r="K144" s="179"/>
      <c r="L144" s="179"/>
    </row>
    <row r="145" spans="1:12" ht="14.25">
      <c r="A145" s="179"/>
      <c r="B145" s="179"/>
      <c r="C145" s="179"/>
      <c r="D145" s="179"/>
      <c r="E145" s="179"/>
      <c r="F145" s="179"/>
      <c r="G145" s="179"/>
      <c r="H145" s="179"/>
      <c r="I145" s="179"/>
      <c r="J145" s="179"/>
      <c r="K145" s="179"/>
      <c r="L145" s="179"/>
    </row>
    <row r="146" spans="1:12" ht="14.25">
      <c r="A146" s="179"/>
      <c r="B146" s="179"/>
      <c r="C146" s="179"/>
      <c r="D146" s="179"/>
      <c r="E146" s="179"/>
      <c r="F146" s="179"/>
      <c r="G146" s="179"/>
      <c r="H146" s="179"/>
      <c r="I146" s="179"/>
      <c r="J146" s="179"/>
      <c r="K146" s="179"/>
      <c r="L146" s="179"/>
    </row>
    <row r="147" spans="1:12" ht="14.25">
      <c r="A147" s="179"/>
      <c r="B147" s="179"/>
      <c r="C147" s="179"/>
      <c r="D147" s="179"/>
      <c r="E147" s="179"/>
      <c r="F147" s="179"/>
      <c r="G147" s="179"/>
      <c r="H147" s="179"/>
      <c r="I147" s="179"/>
      <c r="J147" s="179"/>
      <c r="K147" s="179"/>
      <c r="L147" s="179"/>
    </row>
    <row r="148" spans="1:12" ht="14.25">
      <c r="A148" s="179"/>
      <c r="B148" s="179"/>
      <c r="C148" s="179"/>
      <c r="D148" s="179"/>
      <c r="E148" s="179"/>
      <c r="F148" s="179"/>
      <c r="G148" s="179"/>
      <c r="H148" s="179"/>
      <c r="I148" s="179"/>
      <c r="J148" s="179"/>
      <c r="K148" s="179"/>
      <c r="L148" s="179"/>
    </row>
    <row r="149" spans="1:12" ht="14.25">
      <c r="A149" s="179"/>
      <c r="B149" s="179"/>
      <c r="C149" s="179"/>
      <c r="D149" s="179"/>
      <c r="E149" s="179"/>
      <c r="F149" s="179"/>
      <c r="G149" s="179"/>
      <c r="H149" s="179"/>
      <c r="I149" s="179"/>
      <c r="J149" s="179"/>
      <c r="K149" s="179"/>
      <c r="L149" s="179"/>
    </row>
    <row r="150" spans="1:12" ht="14.25">
      <c r="A150" s="179"/>
      <c r="B150" s="179"/>
      <c r="C150" s="179"/>
      <c r="D150" s="179"/>
      <c r="E150" s="179"/>
      <c r="F150" s="179"/>
      <c r="G150" s="179"/>
      <c r="H150" s="179"/>
      <c r="I150" s="179"/>
      <c r="J150" s="179"/>
      <c r="K150" s="179"/>
      <c r="L150" s="179"/>
    </row>
    <row r="151" spans="1:12" ht="14.25">
      <c r="A151" s="179"/>
      <c r="B151" s="179"/>
      <c r="C151" s="179"/>
      <c r="D151" s="179"/>
      <c r="E151" s="179"/>
      <c r="F151" s="179"/>
      <c r="G151" s="179"/>
      <c r="H151" s="179"/>
      <c r="I151" s="179"/>
      <c r="J151" s="179"/>
      <c r="K151" s="179"/>
      <c r="L151" s="179"/>
    </row>
    <row r="152" spans="1:12" ht="14.25">
      <c r="A152" s="179"/>
      <c r="B152" s="179"/>
      <c r="C152" s="179"/>
      <c r="D152" s="179"/>
      <c r="E152" s="179"/>
      <c r="F152" s="179"/>
      <c r="G152" s="179"/>
      <c r="H152" s="179"/>
      <c r="I152" s="179"/>
      <c r="J152" s="179"/>
      <c r="K152" s="179"/>
      <c r="L152" s="179"/>
    </row>
    <row r="153" spans="1:12" ht="14.25">
      <c r="A153" s="179"/>
      <c r="B153" s="179"/>
      <c r="C153" s="179"/>
      <c r="D153" s="179"/>
      <c r="E153" s="179"/>
      <c r="F153" s="179"/>
      <c r="G153" s="179"/>
      <c r="H153" s="179"/>
      <c r="I153" s="179"/>
      <c r="J153" s="179"/>
      <c r="K153" s="179"/>
      <c r="L153" s="179"/>
    </row>
    <row r="154" spans="1:12" ht="14.25">
      <c r="A154" s="179"/>
      <c r="B154" s="179"/>
      <c r="C154" s="179"/>
      <c r="D154" s="179"/>
      <c r="E154" s="179"/>
      <c r="F154" s="179"/>
      <c r="G154" s="179"/>
      <c r="H154" s="179"/>
      <c r="I154" s="179"/>
      <c r="J154" s="179"/>
      <c r="K154" s="179"/>
      <c r="L154" s="179"/>
    </row>
    <row r="155" spans="1:12" ht="14.25">
      <c r="A155" s="179"/>
      <c r="B155" s="179"/>
      <c r="C155" s="179"/>
      <c r="D155" s="179"/>
      <c r="E155" s="179"/>
      <c r="F155" s="179"/>
      <c r="G155" s="179"/>
      <c r="H155" s="179"/>
      <c r="I155" s="179"/>
      <c r="J155" s="179"/>
      <c r="K155" s="179"/>
      <c r="L155" s="179"/>
    </row>
    <row r="156" spans="1:12" ht="14.25">
      <c r="A156" s="179"/>
      <c r="B156" s="179"/>
      <c r="C156" s="179"/>
      <c r="D156" s="179"/>
      <c r="E156" s="179"/>
      <c r="F156" s="179"/>
      <c r="G156" s="179"/>
      <c r="H156" s="179"/>
      <c r="I156" s="179"/>
      <c r="J156" s="179"/>
      <c r="K156" s="179"/>
      <c r="L156" s="179"/>
    </row>
    <row r="157" spans="1:12" ht="14.25">
      <c r="A157" s="179"/>
      <c r="B157" s="179"/>
      <c r="C157" s="179"/>
      <c r="D157" s="179"/>
      <c r="E157" s="179"/>
      <c r="F157" s="179"/>
      <c r="G157" s="179"/>
      <c r="H157" s="179"/>
      <c r="I157" s="179"/>
      <c r="J157" s="179"/>
      <c r="K157" s="179"/>
      <c r="L157" s="179"/>
    </row>
    <row r="158" spans="1:12" ht="14.25">
      <c r="A158" s="179"/>
      <c r="B158" s="179"/>
      <c r="C158" s="179"/>
      <c r="D158" s="179"/>
      <c r="E158" s="179"/>
      <c r="F158" s="179"/>
      <c r="G158" s="179"/>
      <c r="H158" s="179"/>
      <c r="I158" s="179"/>
      <c r="J158" s="179"/>
      <c r="K158" s="179"/>
      <c r="L158" s="179"/>
    </row>
    <row r="159" spans="1:12" ht="14.25">
      <c r="A159" s="179"/>
      <c r="B159" s="179"/>
      <c r="C159" s="179"/>
      <c r="D159" s="179"/>
      <c r="E159" s="179"/>
      <c r="F159" s="179"/>
      <c r="G159" s="179"/>
      <c r="H159" s="179"/>
      <c r="I159" s="179"/>
      <c r="J159" s="179"/>
      <c r="K159" s="179"/>
      <c r="L159" s="179"/>
    </row>
    <row r="160" spans="1:12" ht="14.25">
      <c r="A160" s="179"/>
      <c r="B160" s="179"/>
      <c r="C160" s="179"/>
      <c r="D160" s="179"/>
      <c r="E160" s="179"/>
      <c r="F160" s="179"/>
      <c r="G160" s="179"/>
      <c r="H160" s="179"/>
      <c r="I160" s="179"/>
      <c r="J160" s="179"/>
      <c r="K160" s="179"/>
      <c r="L160" s="179"/>
    </row>
    <row r="161" spans="1:12" ht="14.25">
      <c r="A161" s="179"/>
      <c r="B161" s="179"/>
      <c r="C161" s="179"/>
      <c r="D161" s="179"/>
      <c r="E161" s="179"/>
      <c r="F161" s="179"/>
      <c r="G161" s="179"/>
      <c r="H161" s="179"/>
      <c r="I161" s="179"/>
      <c r="J161" s="179"/>
      <c r="K161" s="179"/>
      <c r="L161" s="179"/>
    </row>
    <row r="162" spans="1:12" ht="14.25">
      <c r="A162" s="179"/>
      <c r="B162" s="179"/>
      <c r="C162" s="179"/>
      <c r="D162" s="179"/>
      <c r="E162" s="179"/>
      <c r="F162" s="179"/>
      <c r="G162" s="179"/>
      <c r="H162" s="179"/>
      <c r="I162" s="179"/>
      <c r="J162" s="179"/>
      <c r="K162" s="179"/>
      <c r="L162" s="179"/>
    </row>
    <row r="163" spans="1:12" ht="14.25">
      <c r="A163" s="179"/>
      <c r="B163" s="179"/>
      <c r="C163" s="179"/>
      <c r="D163" s="179"/>
      <c r="E163" s="179"/>
      <c r="F163" s="179"/>
      <c r="G163" s="179"/>
      <c r="H163" s="179"/>
      <c r="I163" s="179"/>
      <c r="J163" s="179"/>
      <c r="K163" s="179"/>
      <c r="L163" s="179"/>
    </row>
    <row r="164" spans="1:12" ht="14.25">
      <c r="A164" s="179"/>
      <c r="B164" s="179"/>
      <c r="C164" s="179"/>
      <c r="D164" s="179"/>
      <c r="E164" s="179"/>
      <c r="F164" s="179"/>
      <c r="G164" s="179"/>
      <c r="H164" s="179"/>
      <c r="I164" s="179"/>
      <c r="J164" s="179"/>
      <c r="K164" s="179"/>
      <c r="L164" s="179"/>
    </row>
    <row r="165" spans="1:12" ht="14.25">
      <c r="A165" s="179"/>
      <c r="B165" s="179"/>
      <c r="C165" s="179"/>
      <c r="D165" s="179"/>
      <c r="E165" s="179"/>
      <c r="F165" s="179"/>
      <c r="G165" s="179"/>
      <c r="H165" s="179"/>
      <c r="I165" s="179"/>
      <c r="J165" s="179"/>
      <c r="K165" s="179"/>
      <c r="L165" s="179"/>
    </row>
    <row r="166" spans="1:12" ht="14.25">
      <c r="A166" s="179"/>
      <c r="B166" s="179"/>
      <c r="C166" s="179"/>
      <c r="D166" s="179"/>
      <c r="E166" s="179"/>
      <c r="F166" s="179"/>
      <c r="G166" s="179"/>
      <c r="H166" s="179"/>
      <c r="I166" s="179"/>
      <c r="J166" s="179"/>
      <c r="K166" s="179"/>
      <c r="L166" s="179"/>
    </row>
    <row r="167" spans="1:12" ht="14.25">
      <c r="A167" s="179"/>
      <c r="B167" s="179"/>
      <c r="C167" s="179"/>
      <c r="D167" s="179"/>
      <c r="E167" s="179"/>
      <c r="F167" s="179"/>
      <c r="G167" s="179"/>
      <c r="H167" s="179"/>
      <c r="I167" s="179"/>
      <c r="J167" s="179"/>
      <c r="K167" s="179"/>
      <c r="L167" s="179"/>
    </row>
    <row r="168" spans="1:12" ht="14.25">
      <c r="A168" s="179"/>
      <c r="B168" s="179"/>
      <c r="C168" s="179"/>
      <c r="D168" s="179"/>
      <c r="E168" s="179"/>
      <c r="F168" s="179"/>
      <c r="G168" s="179"/>
      <c r="H168" s="179"/>
      <c r="I168" s="179"/>
      <c r="J168" s="179"/>
      <c r="K168" s="179"/>
      <c r="L168" s="179"/>
    </row>
    <row r="169" spans="1:12" ht="14.25">
      <c r="A169" s="179"/>
      <c r="B169" s="179"/>
      <c r="C169" s="179"/>
      <c r="D169" s="179"/>
      <c r="E169" s="179"/>
      <c r="F169" s="179"/>
      <c r="G169" s="179"/>
      <c r="H169" s="179"/>
      <c r="I169" s="179"/>
      <c r="J169" s="179"/>
      <c r="K169" s="179"/>
      <c r="L169" s="179"/>
    </row>
    <row r="170" spans="1:12" ht="14.25">
      <c r="A170" s="179"/>
      <c r="B170" s="179"/>
      <c r="C170" s="179"/>
      <c r="D170" s="179"/>
      <c r="E170" s="179"/>
      <c r="F170" s="179"/>
      <c r="G170" s="179"/>
      <c r="H170" s="179"/>
      <c r="I170" s="179"/>
      <c r="J170" s="179"/>
      <c r="K170" s="179"/>
      <c r="L170" s="179"/>
    </row>
    <row r="171" spans="1:12" ht="14.25">
      <c r="A171" s="179"/>
      <c r="B171" s="179"/>
      <c r="C171" s="179"/>
      <c r="D171" s="179"/>
      <c r="E171" s="179"/>
      <c r="F171" s="179"/>
      <c r="G171" s="179"/>
      <c r="H171" s="179"/>
      <c r="I171" s="179"/>
      <c r="J171" s="179"/>
      <c r="K171" s="179"/>
      <c r="L171" s="179"/>
    </row>
    <row r="172" spans="1:12" ht="14.25">
      <c r="A172" s="179"/>
      <c r="B172" s="179"/>
      <c r="C172" s="179"/>
      <c r="D172" s="179"/>
      <c r="E172" s="179"/>
      <c r="F172" s="179"/>
      <c r="G172" s="179"/>
      <c r="H172" s="179"/>
      <c r="I172" s="179"/>
      <c r="J172" s="179"/>
      <c r="K172" s="179"/>
      <c r="L172" s="179"/>
    </row>
    <row r="173" spans="1:12" ht="14.25">
      <c r="A173" s="179"/>
      <c r="B173" s="179"/>
      <c r="C173" s="179"/>
      <c r="D173" s="179"/>
      <c r="E173" s="179"/>
      <c r="F173" s="179"/>
      <c r="G173" s="179"/>
      <c r="H173" s="179"/>
      <c r="I173" s="179"/>
      <c r="J173" s="179"/>
      <c r="K173" s="179"/>
      <c r="L173" s="179"/>
    </row>
    <row r="174" spans="1:12" ht="14.25">
      <c r="A174" s="179"/>
      <c r="B174" s="179"/>
      <c r="C174" s="179"/>
      <c r="D174" s="179"/>
      <c r="E174" s="179"/>
      <c r="F174" s="179"/>
      <c r="G174" s="179"/>
      <c r="H174" s="179"/>
      <c r="I174" s="179"/>
      <c r="J174" s="179"/>
      <c r="K174" s="179"/>
      <c r="L174" s="179"/>
    </row>
    <row r="175" spans="1:12" ht="14.25">
      <c r="A175" s="179"/>
      <c r="B175" s="179"/>
      <c r="C175" s="179"/>
      <c r="D175" s="179"/>
      <c r="E175" s="179"/>
      <c r="F175" s="179"/>
      <c r="G175" s="179"/>
      <c r="H175" s="179"/>
      <c r="I175" s="179"/>
      <c r="J175" s="179"/>
      <c r="K175" s="179"/>
      <c r="L175" s="179"/>
    </row>
    <row r="176" spans="1:12" ht="14.25">
      <c r="A176" s="179"/>
      <c r="B176" s="179"/>
      <c r="C176" s="179"/>
      <c r="D176" s="179"/>
      <c r="E176" s="179"/>
      <c r="F176" s="179"/>
      <c r="G176" s="179"/>
      <c r="H176" s="179"/>
      <c r="I176" s="179"/>
      <c r="J176" s="179"/>
      <c r="K176" s="179"/>
      <c r="L176" s="179"/>
    </row>
    <row r="177" spans="1:12" ht="14.25">
      <c r="A177" s="179"/>
      <c r="B177" s="179"/>
      <c r="C177" s="179"/>
      <c r="D177" s="179"/>
      <c r="E177" s="179"/>
      <c r="F177" s="179"/>
      <c r="G177" s="179"/>
      <c r="H177" s="179"/>
      <c r="I177" s="179"/>
      <c r="J177" s="179"/>
      <c r="K177" s="179"/>
      <c r="L177" s="179"/>
    </row>
    <row r="178" spans="1:12" ht="14.25">
      <c r="A178" s="179"/>
      <c r="B178" s="179"/>
      <c r="C178" s="179"/>
      <c r="D178" s="179"/>
      <c r="E178" s="179"/>
      <c r="F178" s="179"/>
      <c r="G178" s="179"/>
      <c r="H178" s="179"/>
      <c r="I178" s="179"/>
      <c r="J178" s="179"/>
      <c r="K178" s="179"/>
      <c r="L178" s="179"/>
    </row>
    <row r="179" spans="1:12" ht="14.25">
      <c r="A179" s="179"/>
      <c r="B179" s="179"/>
      <c r="C179" s="179"/>
      <c r="D179" s="179"/>
      <c r="E179" s="179"/>
      <c r="F179" s="179"/>
      <c r="G179" s="179"/>
      <c r="H179" s="179"/>
      <c r="I179" s="179"/>
      <c r="J179" s="179"/>
      <c r="K179" s="179"/>
      <c r="L179" s="179"/>
    </row>
    <row r="180" spans="1:12" ht="14.25">
      <c r="A180" s="179"/>
      <c r="B180" s="179"/>
      <c r="C180" s="179"/>
      <c r="D180" s="179"/>
      <c r="E180" s="179"/>
      <c r="F180" s="179"/>
      <c r="G180" s="179"/>
      <c r="H180" s="179"/>
      <c r="I180" s="179"/>
      <c r="J180" s="179"/>
      <c r="K180" s="179"/>
      <c r="L180" s="179"/>
    </row>
    <row r="181" spans="1:12" ht="14.25">
      <c r="A181" s="179"/>
      <c r="B181" s="179"/>
      <c r="C181" s="179"/>
      <c r="D181" s="179"/>
      <c r="E181" s="179"/>
      <c r="F181" s="179"/>
      <c r="G181" s="179"/>
      <c r="H181" s="179"/>
      <c r="I181" s="179"/>
      <c r="J181" s="179"/>
      <c r="K181" s="179"/>
      <c r="L181" s="179"/>
    </row>
    <row r="182" spans="1:12" ht="14.25">
      <c r="A182" s="179"/>
      <c r="B182" s="179"/>
      <c r="C182" s="179"/>
      <c r="D182" s="179"/>
      <c r="E182" s="179"/>
      <c r="F182" s="179"/>
      <c r="G182" s="179"/>
      <c r="H182" s="179"/>
      <c r="I182" s="179"/>
      <c r="J182" s="179"/>
      <c r="K182" s="179"/>
      <c r="L182" s="179"/>
    </row>
    <row r="183" spans="1:12" ht="14.25">
      <c r="A183" s="179"/>
      <c r="B183" s="179"/>
      <c r="C183" s="179"/>
      <c r="D183" s="179"/>
      <c r="E183" s="179"/>
      <c r="F183" s="179"/>
      <c r="G183" s="179"/>
      <c r="H183" s="179"/>
      <c r="I183" s="179"/>
      <c r="J183" s="179"/>
      <c r="K183" s="179"/>
      <c r="L183" s="179"/>
    </row>
    <row r="184" spans="1:12" ht="14.25">
      <c r="A184" s="179"/>
      <c r="B184" s="179"/>
      <c r="C184" s="179"/>
      <c r="D184" s="179"/>
      <c r="E184" s="179"/>
      <c r="F184" s="179"/>
      <c r="G184" s="179"/>
      <c r="H184" s="179"/>
      <c r="I184" s="179"/>
      <c r="J184" s="179"/>
      <c r="K184" s="179"/>
      <c r="L184" s="179"/>
    </row>
    <row r="185" spans="1:12" ht="14.25">
      <c r="A185" s="179"/>
      <c r="B185" s="179"/>
      <c r="C185" s="179"/>
      <c r="D185" s="179"/>
      <c r="E185" s="179"/>
      <c r="F185" s="179"/>
      <c r="G185" s="179"/>
      <c r="H185" s="179"/>
      <c r="I185" s="179"/>
      <c r="J185" s="179"/>
      <c r="K185" s="179"/>
      <c r="L185" s="179"/>
    </row>
    <row r="186" spans="1:12" ht="14.25">
      <c r="A186" s="179"/>
      <c r="B186" s="179"/>
      <c r="C186" s="179"/>
      <c r="D186" s="179"/>
      <c r="E186" s="179"/>
      <c r="F186" s="179"/>
      <c r="G186" s="179"/>
      <c r="H186" s="179"/>
      <c r="I186" s="179"/>
      <c r="J186" s="179"/>
      <c r="K186" s="179"/>
      <c r="L186" s="179"/>
    </row>
    <row r="187" spans="1:12" ht="14.25">
      <c r="A187" s="179"/>
      <c r="B187" s="179"/>
      <c r="C187" s="179"/>
      <c r="D187" s="179"/>
      <c r="E187" s="179"/>
      <c r="F187" s="179"/>
      <c r="G187" s="179"/>
      <c r="H187" s="179"/>
      <c r="I187" s="179"/>
      <c r="J187" s="179"/>
      <c r="K187" s="179"/>
      <c r="L187" s="179"/>
    </row>
    <row r="188" spans="1:12" ht="14.25">
      <c r="A188" s="179"/>
      <c r="B188" s="179"/>
      <c r="C188" s="179"/>
      <c r="D188" s="179"/>
      <c r="E188" s="179"/>
      <c r="F188" s="179"/>
      <c r="G188" s="179"/>
      <c r="H188" s="179"/>
      <c r="I188" s="179"/>
      <c r="J188" s="179"/>
      <c r="K188" s="179"/>
      <c r="L188" s="179"/>
    </row>
    <row r="189" spans="1:12" ht="14.25">
      <c r="A189" s="179"/>
      <c r="B189" s="179"/>
      <c r="C189" s="179"/>
      <c r="D189" s="179"/>
      <c r="E189" s="179"/>
      <c r="F189" s="179"/>
      <c r="G189" s="179"/>
      <c r="H189" s="179"/>
      <c r="I189" s="179"/>
      <c r="J189" s="179"/>
      <c r="K189" s="179"/>
      <c r="L189" s="179"/>
    </row>
    <row r="190" spans="1:12" ht="14.25">
      <c r="A190" s="179"/>
      <c r="B190" s="179"/>
      <c r="C190" s="179"/>
      <c r="D190" s="179"/>
      <c r="E190" s="179"/>
      <c r="F190" s="179"/>
      <c r="G190" s="179"/>
      <c r="H190" s="179"/>
      <c r="I190" s="179"/>
      <c r="J190" s="179"/>
      <c r="K190" s="179"/>
      <c r="L190" s="179"/>
    </row>
    <row r="191" spans="1:12" ht="14.25">
      <c r="A191" s="179"/>
      <c r="B191" s="179"/>
      <c r="C191" s="179"/>
      <c r="D191" s="179"/>
      <c r="E191" s="179"/>
      <c r="F191" s="179"/>
      <c r="G191" s="179"/>
      <c r="H191" s="179"/>
      <c r="I191" s="179"/>
      <c r="J191" s="179"/>
      <c r="K191" s="179"/>
      <c r="L191" s="179"/>
    </row>
    <row r="192" spans="1:12" ht="14.25">
      <c r="A192" s="179"/>
      <c r="B192" s="179"/>
      <c r="C192" s="179"/>
      <c r="D192" s="179"/>
      <c r="E192" s="179"/>
      <c r="F192" s="179"/>
      <c r="G192" s="179"/>
      <c r="H192" s="179"/>
      <c r="I192" s="179"/>
      <c r="J192" s="179"/>
      <c r="K192" s="179"/>
      <c r="L192" s="179"/>
    </row>
    <row r="193" spans="1:12" ht="14.25">
      <c r="A193" s="179"/>
      <c r="B193" s="179"/>
      <c r="C193" s="179"/>
      <c r="D193" s="179"/>
      <c r="E193" s="179"/>
      <c r="F193" s="179"/>
      <c r="G193" s="179"/>
      <c r="H193" s="179"/>
      <c r="I193" s="179"/>
      <c r="J193" s="179"/>
      <c r="K193" s="179"/>
      <c r="L193" s="179"/>
    </row>
    <row r="194" spans="1:12" ht="14.25">
      <c r="A194" s="179"/>
      <c r="B194" s="179"/>
      <c r="C194" s="179"/>
      <c r="D194" s="179"/>
      <c r="E194" s="179"/>
      <c r="F194" s="179"/>
      <c r="G194" s="179"/>
      <c r="H194" s="179"/>
      <c r="I194" s="179"/>
      <c r="J194" s="179"/>
      <c r="K194" s="179"/>
      <c r="L194" s="179"/>
    </row>
    <row r="195" spans="1:12" ht="14.25">
      <c r="A195" s="179"/>
      <c r="B195" s="179"/>
      <c r="C195" s="179"/>
      <c r="D195" s="179"/>
      <c r="E195" s="179"/>
      <c r="F195" s="179"/>
      <c r="G195" s="179"/>
      <c r="H195" s="179"/>
      <c r="I195" s="179"/>
      <c r="J195" s="179"/>
      <c r="K195" s="179"/>
      <c r="L195" s="179"/>
    </row>
    <row r="196" spans="1:12" ht="14.25">
      <c r="A196" s="179"/>
      <c r="B196" s="179"/>
      <c r="C196" s="179"/>
      <c r="D196" s="179"/>
      <c r="E196" s="179"/>
      <c r="F196" s="179"/>
      <c r="G196" s="179"/>
      <c r="H196" s="179"/>
      <c r="I196" s="179"/>
      <c r="J196" s="179"/>
      <c r="K196" s="179"/>
      <c r="L196" s="179"/>
    </row>
    <row r="197" spans="1:12" ht="14.25">
      <c r="A197" s="179"/>
      <c r="B197" s="179"/>
      <c r="C197" s="179"/>
      <c r="D197" s="179"/>
      <c r="E197" s="179"/>
      <c r="F197" s="179"/>
      <c r="G197" s="179"/>
      <c r="H197" s="179"/>
      <c r="I197" s="179"/>
      <c r="J197" s="179"/>
      <c r="K197" s="179"/>
      <c r="L197" s="179"/>
    </row>
    <row r="198" spans="1:12" ht="14.25">
      <c r="A198" s="179"/>
      <c r="B198" s="179"/>
      <c r="C198" s="179"/>
      <c r="D198" s="179"/>
      <c r="E198" s="179"/>
      <c r="F198" s="179"/>
      <c r="G198" s="179"/>
      <c r="H198" s="179"/>
      <c r="I198" s="179"/>
      <c r="J198" s="179"/>
      <c r="K198" s="179"/>
      <c r="L198" s="179"/>
    </row>
    <row r="199" spans="1:12" ht="14.25">
      <c r="A199" s="179"/>
      <c r="B199" s="179"/>
      <c r="C199" s="179"/>
      <c r="D199" s="179"/>
      <c r="E199" s="179"/>
      <c r="F199" s="179"/>
      <c r="G199" s="179"/>
      <c r="H199" s="179"/>
      <c r="I199" s="179"/>
      <c r="J199" s="179"/>
      <c r="K199" s="179"/>
      <c r="L199" s="179"/>
    </row>
    <row r="200" spans="1:12" ht="14.25">
      <c r="A200" s="179"/>
      <c r="B200" s="179"/>
      <c r="C200" s="179"/>
      <c r="D200" s="179"/>
      <c r="E200" s="179"/>
      <c r="F200" s="179"/>
      <c r="G200" s="179"/>
      <c r="H200" s="179"/>
      <c r="I200" s="179"/>
      <c r="J200" s="179"/>
      <c r="K200" s="179"/>
      <c r="L200" s="179"/>
    </row>
    <row r="201" spans="1:12" ht="14.25">
      <c r="A201" s="179"/>
      <c r="B201" s="179"/>
      <c r="C201" s="179"/>
      <c r="D201" s="179"/>
      <c r="E201" s="179"/>
      <c r="F201" s="179"/>
      <c r="G201" s="179"/>
      <c r="H201" s="179"/>
      <c r="I201" s="179"/>
      <c r="J201" s="179"/>
      <c r="K201" s="179"/>
      <c r="L201" s="179"/>
    </row>
    <row r="202" spans="1:12" ht="14.25">
      <c r="A202" s="179"/>
      <c r="B202" s="179"/>
      <c r="C202" s="179"/>
      <c r="D202" s="179"/>
      <c r="E202" s="179"/>
      <c r="F202" s="179"/>
      <c r="G202" s="179"/>
      <c r="H202" s="179"/>
      <c r="I202" s="179"/>
      <c r="J202" s="179"/>
      <c r="K202" s="179"/>
      <c r="L202" s="179"/>
    </row>
    <row r="203" spans="1:12" ht="14.25">
      <c r="A203" s="179"/>
      <c r="B203" s="179"/>
      <c r="C203" s="179"/>
      <c r="D203" s="179"/>
      <c r="E203" s="179"/>
      <c r="F203" s="179"/>
      <c r="G203" s="179"/>
      <c r="H203" s="179"/>
      <c r="I203" s="179"/>
      <c r="J203" s="179"/>
      <c r="K203" s="179"/>
      <c r="L203" s="179"/>
    </row>
    <row r="204" spans="1:12" ht="14.25">
      <c r="A204" s="179"/>
      <c r="B204" s="179"/>
      <c r="C204" s="179"/>
      <c r="D204" s="179"/>
      <c r="E204" s="179"/>
      <c r="F204" s="179"/>
      <c r="G204" s="179"/>
      <c r="H204" s="179"/>
      <c r="I204" s="179"/>
      <c r="J204" s="179"/>
      <c r="K204" s="179"/>
      <c r="L204" s="179"/>
    </row>
    <row r="205" spans="1:12" ht="14.25">
      <c r="A205" s="179"/>
      <c r="B205" s="179"/>
      <c r="C205" s="179"/>
      <c r="D205" s="179"/>
      <c r="E205" s="179"/>
      <c r="F205" s="179"/>
      <c r="G205" s="179"/>
      <c r="H205" s="179"/>
      <c r="I205" s="179"/>
      <c r="J205" s="179"/>
      <c r="K205" s="179"/>
      <c r="L205" s="179"/>
    </row>
    <row r="206" spans="1:12" ht="14.25">
      <c r="A206" s="179"/>
      <c r="B206" s="179"/>
      <c r="C206" s="179"/>
      <c r="D206" s="179"/>
      <c r="E206" s="179"/>
      <c r="F206" s="179"/>
      <c r="G206" s="179"/>
      <c r="H206" s="179"/>
      <c r="I206" s="179"/>
      <c r="J206" s="179"/>
      <c r="K206" s="179"/>
      <c r="L206" s="179"/>
    </row>
    <row r="207" spans="1:12" ht="14.25">
      <c r="A207" s="179"/>
      <c r="B207" s="179"/>
      <c r="C207" s="179"/>
      <c r="D207" s="179"/>
      <c r="E207" s="179"/>
      <c r="F207" s="179"/>
      <c r="G207" s="179"/>
      <c r="H207" s="179"/>
      <c r="I207" s="179"/>
      <c r="J207" s="179"/>
      <c r="K207" s="179"/>
      <c r="L207" s="179"/>
    </row>
    <row r="208" spans="1:12" ht="14.25">
      <c r="A208" s="179"/>
      <c r="B208" s="179"/>
      <c r="C208" s="179"/>
      <c r="D208" s="179"/>
      <c r="E208" s="179"/>
      <c r="F208" s="179"/>
      <c r="G208" s="179"/>
      <c r="H208" s="179"/>
      <c r="I208" s="179"/>
      <c r="J208" s="179"/>
      <c r="K208" s="179"/>
      <c r="L208" s="179"/>
    </row>
    <row r="209" spans="1:12" ht="14.25">
      <c r="A209" s="179"/>
      <c r="B209" s="179"/>
      <c r="C209" s="179"/>
      <c r="D209" s="179"/>
      <c r="E209" s="179"/>
      <c r="F209" s="179"/>
      <c r="G209" s="179"/>
      <c r="H209" s="179"/>
      <c r="I209" s="179"/>
      <c r="J209" s="179"/>
      <c r="K209" s="179"/>
      <c r="L209" s="179"/>
    </row>
    <row r="210" spans="1:12" ht="14.25">
      <c r="A210" s="179"/>
      <c r="B210" s="179"/>
      <c r="C210" s="179"/>
      <c r="D210" s="179"/>
      <c r="E210" s="179"/>
      <c r="F210" s="179"/>
      <c r="G210" s="179"/>
      <c r="H210" s="179"/>
      <c r="I210" s="179"/>
      <c r="J210" s="179"/>
      <c r="K210" s="179"/>
      <c r="L210" s="179"/>
    </row>
    <row r="211" spans="1:12" ht="14.25">
      <c r="A211" s="179"/>
      <c r="B211" s="179"/>
      <c r="C211" s="179"/>
      <c r="D211" s="179"/>
      <c r="E211" s="179"/>
      <c r="F211" s="179"/>
      <c r="G211" s="179"/>
      <c r="H211" s="179"/>
      <c r="I211" s="179"/>
      <c r="J211" s="179"/>
      <c r="K211" s="179"/>
      <c r="L211" s="179"/>
    </row>
    <row r="212" spans="1:12" ht="14.25">
      <c r="A212" s="179"/>
      <c r="B212" s="179"/>
      <c r="C212" s="179"/>
      <c r="D212" s="179"/>
      <c r="E212" s="179"/>
      <c r="F212" s="179"/>
      <c r="G212" s="179"/>
      <c r="H212" s="179"/>
      <c r="I212" s="179"/>
      <c r="J212" s="179"/>
      <c r="K212" s="179"/>
      <c r="L212" s="179"/>
    </row>
    <row r="213" spans="1:12" ht="14.25">
      <c r="A213" s="179"/>
      <c r="B213" s="179"/>
      <c r="C213" s="179"/>
      <c r="D213" s="179"/>
      <c r="E213" s="179"/>
      <c r="F213" s="179"/>
      <c r="G213" s="179"/>
      <c r="H213" s="179"/>
      <c r="I213" s="179"/>
      <c r="J213" s="179"/>
      <c r="K213" s="179"/>
      <c r="L213" s="179"/>
    </row>
    <row r="214" spans="1:12" ht="14.25">
      <c r="A214" s="179"/>
      <c r="B214" s="179"/>
      <c r="C214" s="179"/>
      <c r="D214" s="179"/>
      <c r="E214" s="179"/>
      <c r="F214" s="179"/>
      <c r="G214" s="179"/>
      <c r="H214" s="179"/>
      <c r="I214" s="179"/>
      <c r="J214" s="179"/>
      <c r="K214" s="179"/>
      <c r="L214" s="179"/>
    </row>
    <row r="215" spans="1:12" ht="14.25">
      <c r="A215" s="179"/>
      <c r="B215" s="179"/>
      <c r="C215" s="179"/>
      <c r="D215" s="179"/>
      <c r="E215" s="179"/>
      <c r="F215" s="179"/>
      <c r="G215" s="179"/>
      <c r="H215" s="179"/>
      <c r="I215" s="179"/>
      <c r="J215" s="179"/>
      <c r="K215" s="179"/>
      <c r="L215" s="179"/>
    </row>
    <row r="216" spans="1:12" ht="14.25">
      <c r="A216" s="179"/>
      <c r="B216" s="179"/>
      <c r="C216" s="179"/>
      <c r="D216" s="179"/>
      <c r="E216" s="179"/>
      <c r="F216" s="179"/>
      <c r="G216" s="179"/>
      <c r="H216" s="179"/>
      <c r="I216" s="179"/>
      <c r="J216" s="179"/>
      <c r="K216" s="179"/>
      <c r="L216" s="179"/>
    </row>
    <row r="217" spans="1:12" ht="14.25">
      <c r="A217" s="179"/>
      <c r="B217" s="179"/>
      <c r="C217" s="179"/>
      <c r="D217" s="179"/>
      <c r="E217" s="179"/>
      <c r="F217" s="179"/>
      <c r="G217" s="179"/>
      <c r="H217" s="179"/>
      <c r="I217" s="179"/>
      <c r="J217" s="179"/>
      <c r="K217" s="179"/>
      <c r="L217" s="179"/>
    </row>
    <row r="218" spans="1:12" ht="14.25">
      <c r="A218" s="179"/>
      <c r="B218" s="179"/>
      <c r="C218" s="179"/>
      <c r="D218" s="179"/>
      <c r="E218" s="179"/>
      <c r="F218" s="179"/>
      <c r="G218" s="179"/>
      <c r="H218" s="179"/>
      <c r="I218" s="179"/>
      <c r="J218" s="179"/>
      <c r="K218" s="179"/>
      <c r="L218" s="179"/>
    </row>
    <row r="219" spans="1:12" ht="14.25">
      <c r="A219" s="179"/>
      <c r="B219" s="179"/>
      <c r="C219" s="179"/>
      <c r="D219" s="179"/>
      <c r="E219" s="179"/>
      <c r="F219" s="179"/>
      <c r="G219" s="179"/>
      <c r="H219" s="179"/>
      <c r="I219" s="179"/>
      <c r="J219" s="179"/>
      <c r="K219" s="179"/>
      <c r="L219" s="179"/>
    </row>
    <row r="220" spans="1:12" ht="14.25">
      <c r="A220" s="179"/>
      <c r="B220" s="179"/>
      <c r="C220" s="179"/>
      <c r="D220" s="179"/>
      <c r="E220" s="179"/>
      <c r="F220" s="179"/>
      <c r="G220" s="179"/>
      <c r="H220" s="179"/>
      <c r="I220" s="179"/>
      <c r="J220" s="179"/>
      <c r="K220" s="179"/>
      <c r="L220" s="179"/>
    </row>
    <row r="221" spans="1:12" ht="14.25">
      <c r="A221" s="179"/>
      <c r="B221" s="179"/>
      <c r="C221" s="179"/>
      <c r="D221" s="179"/>
      <c r="E221" s="179"/>
      <c r="F221" s="179"/>
      <c r="G221" s="179"/>
      <c r="H221" s="179"/>
      <c r="I221" s="179"/>
      <c r="J221" s="179"/>
      <c r="K221" s="179"/>
      <c r="L221" s="179"/>
    </row>
    <row r="222" spans="1:12" ht="14.25">
      <c r="A222" s="179"/>
      <c r="B222" s="179"/>
      <c r="C222" s="179"/>
      <c r="D222" s="179"/>
      <c r="E222" s="179"/>
      <c r="F222" s="179"/>
      <c r="G222" s="179"/>
      <c r="H222" s="179"/>
      <c r="I222" s="179"/>
      <c r="J222" s="179"/>
      <c r="K222" s="179"/>
      <c r="L222" s="179"/>
    </row>
    <row r="223" spans="1:12" ht="14.25">
      <c r="A223" s="179"/>
      <c r="B223" s="179"/>
      <c r="C223" s="179"/>
      <c r="D223" s="179"/>
      <c r="E223" s="179"/>
      <c r="F223" s="179"/>
      <c r="G223" s="179"/>
      <c r="H223" s="179"/>
      <c r="I223" s="179"/>
      <c r="J223" s="179"/>
      <c r="K223" s="179"/>
      <c r="L223" s="179"/>
    </row>
    <row r="224" spans="1:12" ht="14.25">
      <c r="A224" s="179"/>
      <c r="B224" s="179"/>
      <c r="C224" s="179"/>
      <c r="D224" s="179"/>
      <c r="E224" s="179"/>
      <c r="F224" s="179"/>
      <c r="G224" s="179"/>
      <c r="H224" s="179"/>
      <c r="I224" s="179"/>
      <c r="J224" s="179"/>
      <c r="K224" s="179"/>
      <c r="L224" s="179"/>
    </row>
    <row r="225" spans="1:12" ht="14.25">
      <c r="A225" s="179"/>
      <c r="B225" s="179"/>
      <c r="C225" s="179"/>
      <c r="D225" s="179"/>
      <c r="E225" s="179"/>
      <c r="F225" s="179"/>
      <c r="G225" s="179"/>
      <c r="H225" s="179"/>
      <c r="I225" s="179"/>
      <c r="J225" s="179"/>
      <c r="K225" s="179"/>
      <c r="L225" s="179"/>
    </row>
    <row r="226" spans="1:12" ht="14.25">
      <c r="A226" s="179"/>
      <c r="B226" s="179"/>
      <c r="C226" s="179"/>
      <c r="D226" s="179"/>
      <c r="E226" s="179"/>
      <c r="F226" s="179"/>
      <c r="G226" s="179"/>
      <c r="H226" s="179"/>
      <c r="I226" s="179"/>
      <c r="J226" s="179"/>
      <c r="K226" s="179"/>
      <c r="L226" s="179"/>
    </row>
    <row r="227" spans="1:12" ht="14.25">
      <c r="A227" s="179"/>
      <c r="B227" s="179"/>
      <c r="C227" s="179"/>
      <c r="D227" s="179"/>
      <c r="E227" s="179"/>
      <c r="F227" s="179"/>
      <c r="G227" s="179"/>
      <c r="H227" s="179"/>
      <c r="I227" s="179"/>
      <c r="J227" s="179"/>
      <c r="K227" s="179"/>
      <c r="L227" s="179"/>
    </row>
    <row r="228" spans="1:12" ht="14.25">
      <c r="A228" s="179"/>
      <c r="B228" s="179"/>
      <c r="C228" s="179"/>
      <c r="D228" s="179"/>
      <c r="E228" s="179"/>
      <c r="F228" s="179"/>
      <c r="G228" s="179"/>
      <c r="H228" s="179"/>
      <c r="I228" s="179"/>
      <c r="J228" s="179"/>
      <c r="K228" s="179"/>
      <c r="L228" s="179"/>
    </row>
    <row r="229" spans="1:12" ht="14.25">
      <c r="A229" s="179"/>
      <c r="B229" s="179"/>
      <c r="C229" s="179"/>
      <c r="D229" s="179"/>
      <c r="E229" s="179"/>
      <c r="F229" s="179"/>
      <c r="G229" s="179"/>
      <c r="H229" s="179"/>
      <c r="I229" s="179"/>
      <c r="J229" s="179"/>
      <c r="K229" s="179"/>
      <c r="L229" s="179"/>
    </row>
    <row r="230" spans="1:12" ht="14.25">
      <c r="A230" s="179"/>
      <c r="B230" s="179"/>
      <c r="C230" s="179"/>
      <c r="D230" s="179"/>
      <c r="E230" s="179"/>
      <c r="F230" s="179"/>
      <c r="G230" s="179"/>
      <c r="H230" s="179"/>
      <c r="I230" s="179"/>
      <c r="J230" s="179"/>
      <c r="K230" s="179"/>
      <c r="L230" s="179"/>
    </row>
    <row r="231" spans="1:12" ht="14.25">
      <c r="A231" s="179"/>
      <c r="B231" s="179"/>
      <c r="C231" s="179"/>
      <c r="D231" s="179"/>
      <c r="E231" s="179"/>
      <c r="F231" s="179"/>
      <c r="G231" s="179"/>
      <c r="H231" s="179"/>
      <c r="I231" s="179"/>
      <c r="J231" s="179"/>
      <c r="K231" s="179"/>
      <c r="L231" s="179"/>
    </row>
    <row r="232" spans="1:12" ht="14.25">
      <c r="A232" s="179"/>
      <c r="B232" s="179"/>
      <c r="C232" s="179"/>
      <c r="D232" s="179"/>
      <c r="E232" s="179"/>
      <c r="F232" s="179"/>
      <c r="G232" s="179"/>
      <c r="H232" s="179"/>
      <c r="I232" s="179"/>
      <c r="J232" s="179"/>
      <c r="K232" s="179"/>
      <c r="L232" s="179"/>
    </row>
    <row r="233" spans="1:12" ht="14.25">
      <c r="A233" s="179"/>
      <c r="B233" s="179"/>
      <c r="C233" s="179"/>
      <c r="D233" s="179"/>
      <c r="E233" s="179"/>
      <c r="F233" s="179"/>
      <c r="G233" s="179"/>
      <c r="H233" s="179"/>
      <c r="I233" s="179"/>
      <c r="J233" s="179"/>
      <c r="K233" s="179"/>
      <c r="L233" s="179"/>
    </row>
    <row r="234" spans="1:12" ht="14.25">
      <c r="A234" s="179"/>
      <c r="B234" s="179"/>
      <c r="C234" s="179"/>
      <c r="D234" s="179"/>
      <c r="E234" s="179"/>
      <c r="F234" s="179"/>
      <c r="G234" s="179"/>
      <c r="H234" s="179"/>
      <c r="I234" s="179"/>
      <c r="J234" s="179"/>
      <c r="K234" s="179"/>
      <c r="L234" s="179"/>
    </row>
    <row r="235" spans="1:12" ht="14.25">
      <c r="A235" s="179"/>
      <c r="B235" s="179"/>
      <c r="C235" s="179"/>
      <c r="D235" s="179"/>
      <c r="E235" s="179"/>
      <c r="F235" s="179"/>
      <c r="G235" s="179"/>
      <c r="H235" s="179"/>
      <c r="I235" s="179"/>
      <c r="J235" s="179"/>
      <c r="K235" s="179"/>
      <c r="L235" s="179"/>
    </row>
    <row r="236" spans="1:12" ht="14.25">
      <c r="A236" s="179"/>
      <c r="B236" s="179"/>
      <c r="C236" s="179"/>
      <c r="D236" s="179"/>
      <c r="E236" s="179"/>
      <c r="F236" s="179"/>
      <c r="G236" s="179"/>
      <c r="H236" s="179"/>
      <c r="I236" s="179"/>
      <c r="J236" s="179"/>
      <c r="K236" s="179"/>
      <c r="L236" s="179"/>
    </row>
    <row r="237" spans="1:12" ht="14.25">
      <c r="A237" s="179"/>
      <c r="B237" s="179"/>
      <c r="C237" s="179"/>
      <c r="D237" s="179"/>
      <c r="E237" s="179"/>
      <c r="F237" s="179"/>
      <c r="G237" s="179"/>
      <c r="H237" s="179"/>
      <c r="I237" s="179"/>
      <c r="J237" s="179"/>
      <c r="K237" s="179"/>
      <c r="L237" s="179"/>
    </row>
    <row r="238" spans="1:12" ht="14.25">
      <c r="A238" s="179"/>
      <c r="B238" s="179"/>
      <c r="C238" s="179"/>
      <c r="D238" s="179"/>
      <c r="E238" s="179"/>
      <c r="F238" s="179"/>
      <c r="G238" s="179"/>
      <c r="H238" s="179"/>
      <c r="I238" s="179"/>
      <c r="J238" s="179"/>
      <c r="K238" s="179"/>
      <c r="L238" s="179"/>
    </row>
    <row r="239" spans="1:12" ht="14.25">
      <c r="A239" s="179"/>
      <c r="B239" s="179"/>
      <c r="C239" s="179"/>
      <c r="D239" s="179"/>
      <c r="E239" s="179"/>
      <c r="F239" s="179"/>
      <c r="G239" s="179"/>
      <c r="H239" s="179"/>
      <c r="I239" s="179"/>
      <c r="J239" s="179"/>
      <c r="K239" s="179"/>
      <c r="L239" s="179"/>
    </row>
    <row r="240" spans="1:12" ht="14.25">
      <c r="A240" s="179"/>
      <c r="B240" s="179"/>
      <c r="C240" s="179"/>
      <c r="D240" s="179"/>
      <c r="E240" s="179"/>
      <c r="F240" s="179"/>
      <c r="G240" s="179"/>
      <c r="H240" s="179"/>
      <c r="I240" s="179"/>
      <c r="J240" s="179"/>
      <c r="K240" s="179"/>
      <c r="L240" s="179"/>
    </row>
    <row r="241" spans="1:12" ht="14.25">
      <c r="A241" s="179"/>
      <c r="B241" s="179"/>
      <c r="C241" s="179"/>
      <c r="D241" s="179"/>
      <c r="E241" s="179"/>
      <c r="F241" s="179"/>
      <c r="G241" s="179"/>
      <c r="H241" s="179"/>
      <c r="I241" s="179"/>
      <c r="J241" s="179"/>
      <c r="K241" s="179"/>
      <c r="L241" s="179"/>
    </row>
    <row r="242" spans="1:12" ht="14.25">
      <c r="A242" s="179"/>
      <c r="B242" s="179"/>
      <c r="C242" s="179"/>
      <c r="D242" s="179"/>
      <c r="E242" s="179"/>
      <c r="F242" s="179"/>
      <c r="G242" s="179"/>
      <c r="H242" s="179"/>
      <c r="I242" s="179"/>
      <c r="J242" s="179"/>
      <c r="K242" s="179"/>
      <c r="L242" s="179"/>
    </row>
    <row r="243" spans="1:12" ht="14.25">
      <c r="A243" s="179"/>
      <c r="B243" s="179"/>
      <c r="C243" s="179"/>
      <c r="D243" s="179"/>
      <c r="E243" s="179"/>
      <c r="F243" s="179"/>
      <c r="G243" s="179"/>
      <c r="H243" s="179"/>
      <c r="I243" s="179"/>
      <c r="J243" s="179"/>
      <c r="K243" s="179"/>
      <c r="L243" s="179"/>
    </row>
    <row r="244" spans="1:12" ht="14.25">
      <c r="A244" s="179"/>
      <c r="B244" s="179"/>
      <c r="C244" s="179"/>
      <c r="D244" s="179"/>
      <c r="E244" s="179"/>
      <c r="F244" s="179"/>
      <c r="G244" s="179"/>
      <c r="H244" s="179"/>
      <c r="I244" s="179"/>
      <c r="J244" s="179"/>
      <c r="K244" s="179"/>
      <c r="L244" s="179"/>
    </row>
    <row r="245" spans="1:12" ht="14.25">
      <c r="A245" s="179"/>
      <c r="B245" s="179"/>
      <c r="C245" s="179"/>
      <c r="D245" s="179"/>
      <c r="E245" s="179"/>
      <c r="F245" s="179"/>
      <c r="G245" s="179"/>
      <c r="H245" s="179"/>
      <c r="I245" s="179"/>
      <c r="J245" s="179"/>
      <c r="K245" s="179"/>
      <c r="L245" s="179"/>
    </row>
    <row r="246" spans="1:12" ht="14.25">
      <c r="A246" s="179"/>
      <c r="B246" s="179"/>
      <c r="C246" s="179"/>
      <c r="D246" s="179"/>
      <c r="E246" s="179"/>
      <c r="F246" s="179"/>
      <c r="G246" s="179"/>
      <c r="H246" s="179"/>
      <c r="I246" s="179"/>
      <c r="J246" s="179"/>
      <c r="K246" s="179"/>
      <c r="L246" s="179"/>
    </row>
    <row r="247" spans="1:12" ht="14.25">
      <c r="A247" s="179"/>
      <c r="B247" s="179"/>
      <c r="C247" s="179"/>
      <c r="D247" s="179"/>
      <c r="E247" s="179"/>
      <c r="F247" s="179"/>
      <c r="G247" s="179"/>
      <c r="H247" s="179"/>
      <c r="I247" s="179"/>
      <c r="J247" s="179"/>
      <c r="K247" s="179"/>
      <c r="L247" s="179"/>
    </row>
    <row r="248" spans="1:12" ht="14.25">
      <c r="A248" s="179"/>
      <c r="B248" s="179"/>
      <c r="C248" s="179"/>
      <c r="D248" s="179"/>
      <c r="E248" s="179"/>
      <c r="F248" s="179"/>
      <c r="G248" s="179"/>
      <c r="H248" s="179"/>
      <c r="I248" s="179"/>
      <c r="J248" s="179"/>
      <c r="K248" s="179"/>
      <c r="L248" s="179"/>
    </row>
    <row r="249" spans="1:12" ht="14.25">
      <c r="A249" s="179"/>
      <c r="B249" s="179"/>
      <c r="C249" s="179"/>
      <c r="D249" s="179"/>
      <c r="E249" s="179"/>
      <c r="F249" s="179"/>
      <c r="G249" s="179"/>
      <c r="H249" s="179"/>
      <c r="I249" s="179"/>
      <c r="J249" s="179"/>
      <c r="K249" s="179"/>
      <c r="L249" s="179"/>
    </row>
    <row r="250" spans="1:12" ht="14.25">
      <c r="A250" s="179"/>
      <c r="B250" s="179"/>
      <c r="C250" s="179"/>
      <c r="D250" s="179"/>
      <c r="E250" s="179"/>
      <c r="F250" s="179"/>
      <c r="G250" s="179"/>
      <c r="H250" s="179"/>
      <c r="I250" s="179"/>
      <c r="J250" s="179"/>
      <c r="K250" s="179"/>
      <c r="L250" s="179"/>
    </row>
    <row r="251" spans="1:12" ht="14.25">
      <c r="A251" s="179"/>
      <c r="B251" s="179"/>
      <c r="C251" s="179"/>
      <c r="D251" s="179"/>
      <c r="E251" s="179"/>
      <c r="F251" s="179"/>
      <c r="G251" s="179"/>
      <c r="H251" s="179"/>
      <c r="I251" s="179"/>
      <c r="J251" s="179"/>
      <c r="K251" s="179"/>
      <c r="L251" s="179"/>
    </row>
    <row r="252" spans="1:12" ht="14.25">
      <c r="A252" s="179"/>
      <c r="B252" s="179"/>
      <c r="C252" s="179"/>
      <c r="D252" s="179"/>
      <c r="E252" s="179"/>
      <c r="F252" s="179"/>
      <c r="G252" s="179"/>
      <c r="H252" s="179"/>
      <c r="I252" s="179"/>
      <c r="J252" s="179"/>
      <c r="K252" s="179"/>
      <c r="L252" s="179"/>
    </row>
    <row r="253" spans="1:12" ht="14.25">
      <c r="A253" s="179"/>
      <c r="B253" s="179"/>
      <c r="C253" s="179"/>
      <c r="D253" s="179"/>
      <c r="E253" s="179"/>
      <c r="F253" s="179"/>
      <c r="G253" s="179"/>
      <c r="H253" s="179"/>
      <c r="I253" s="179"/>
      <c r="J253" s="179"/>
      <c r="K253" s="179"/>
      <c r="L253" s="179"/>
    </row>
    <row r="254" spans="1:12" ht="14.25">
      <c r="A254" s="179"/>
      <c r="B254" s="179"/>
      <c r="C254" s="179"/>
      <c r="D254" s="179"/>
      <c r="E254" s="179"/>
      <c r="F254" s="179"/>
      <c r="G254" s="179"/>
      <c r="H254" s="179"/>
      <c r="I254" s="179"/>
      <c r="J254" s="179"/>
      <c r="K254" s="179"/>
      <c r="L254" s="179"/>
    </row>
    <row r="255" spans="1:12" ht="14.25">
      <c r="A255" s="179"/>
      <c r="B255" s="179"/>
      <c r="C255" s="179"/>
      <c r="D255" s="179"/>
      <c r="E255" s="179"/>
      <c r="F255" s="179"/>
      <c r="G255" s="179"/>
      <c r="H255" s="179"/>
      <c r="I255" s="179"/>
      <c r="J255" s="179"/>
      <c r="K255" s="179"/>
      <c r="L255" s="179"/>
    </row>
    <row r="256" spans="1:12" ht="14.25">
      <c r="A256" s="179"/>
      <c r="B256" s="179"/>
      <c r="C256" s="179"/>
      <c r="D256" s="179"/>
      <c r="E256" s="179"/>
      <c r="F256" s="179"/>
      <c r="G256" s="179"/>
      <c r="H256" s="179"/>
      <c r="I256" s="179"/>
      <c r="J256" s="179"/>
      <c r="K256" s="179"/>
      <c r="L256" s="179"/>
    </row>
    <row r="257" spans="1:12" ht="14.25">
      <c r="A257" s="179"/>
      <c r="B257" s="179"/>
      <c r="C257" s="179"/>
      <c r="D257" s="179"/>
      <c r="E257" s="179"/>
      <c r="F257" s="179"/>
      <c r="G257" s="179"/>
      <c r="H257" s="179"/>
      <c r="I257" s="179"/>
      <c r="J257" s="179"/>
      <c r="K257" s="179"/>
      <c r="L257" s="179"/>
    </row>
    <row r="258" spans="1:12" ht="14.25">
      <c r="A258" s="179"/>
      <c r="B258" s="179"/>
      <c r="C258" s="179"/>
      <c r="D258" s="179"/>
      <c r="E258" s="179"/>
      <c r="F258" s="179"/>
      <c r="G258" s="179"/>
      <c r="H258" s="179"/>
      <c r="I258" s="179"/>
      <c r="J258" s="179"/>
      <c r="K258" s="179"/>
      <c r="L258" s="179"/>
    </row>
    <row r="259" spans="1:12" ht="14.25">
      <c r="A259" s="179"/>
      <c r="B259" s="179"/>
      <c r="C259" s="179"/>
      <c r="D259" s="179"/>
      <c r="E259" s="179"/>
      <c r="F259" s="179"/>
      <c r="G259" s="179"/>
      <c r="H259" s="179"/>
      <c r="I259" s="179"/>
      <c r="J259" s="179"/>
      <c r="K259" s="179"/>
      <c r="L259" s="179"/>
    </row>
    <row r="260" spans="1:12" ht="14.25">
      <c r="A260" s="179"/>
      <c r="B260" s="179"/>
      <c r="C260" s="179"/>
      <c r="D260" s="179"/>
      <c r="E260" s="179"/>
      <c r="F260" s="179"/>
      <c r="G260" s="179"/>
      <c r="H260" s="179"/>
      <c r="I260" s="179"/>
      <c r="J260" s="179"/>
      <c r="K260" s="179"/>
      <c r="L260" s="179"/>
    </row>
    <row r="261" spans="1:12" ht="14.25">
      <c r="A261" s="179"/>
      <c r="B261" s="179"/>
      <c r="C261" s="179"/>
      <c r="D261" s="179"/>
      <c r="E261" s="179"/>
      <c r="F261" s="179"/>
      <c r="G261" s="179"/>
      <c r="H261" s="179"/>
      <c r="I261" s="179"/>
      <c r="J261" s="179"/>
      <c r="K261" s="179"/>
      <c r="L261" s="179"/>
    </row>
    <row r="262" spans="1:12" ht="14.25">
      <c r="A262" s="179"/>
      <c r="B262" s="179"/>
      <c r="C262" s="179"/>
      <c r="D262" s="179"/>
      <c r="E262" s="179"/>
      <c r="F262" s="179"/>
      <c r="G262" s="179"/>
      <c r="H262" s="179"/>
      <c r="I262" s="179"/>
      <c r="J262" s="179"/>
      <c r="K262" s="179"/>
      <c r="L262" s="179"/>
    </row>
    <row r="263" spans="1:12" ht="14.25">
      <c r="A263" s="179"/>
      <c r="B263" s="179"/>
      <c r="C263" s="179"/>
      <c r="D263" s="179"/>
      <c r="E263" s="179"/>
      <c r="F263" s="179"/>
      <c r="G263" s="179"/>
      <c r="H263" s="179"/>
      <c r="I263" s="179"/>
      <c r="J263" s="179"/>
      <c r="K263" s="179"/>
      <c r="L263" s="179"/>
    </row>
    <row r="264" spans="1:12" ht="14.25">
      <c r="A264" s="179"/>
      <c r="B264" s="179"/>
      <c r="C264" s="179"/>
      <c r="D264" s="179"/>
      <c r="E264" s="179"/>
      <c r="F264" s="179"/>
      <c r="G264" s="179"/>
      <c r="H264" s="179"/>
      <c r="I264" s="179"/>
      <c r="J264" s="179"/>
      <c r="K264" s="179"/>
      <c r="L264" s="179"/>
    </row>
    <row r="265" spans="1:12" ht="14.25">
      <c r="A265" s="179"/>
      <c r="B265" s="179"/>
      <c r="C265" s="179"/>
      <c r="D265" s="179"/>
      <c r="E265" s="179"/>
      <c r="F265" s="179"/>
      <c r="G265" s="179"/>
      <c r="H265" s="179"/>
      <c r="I265" s="179"/>
      <c r="J265" s="179"/>
      <c r="K265" s="179"/>
      <c r="L265" s="179"/>
    </row>
    <row r="266" spans="1:12" ht="14.25">
      <c r="A266" s="179"/>
      <c r="B266" s="179"/>
      <c r="C266" s="179"/>
      <c r="D266" s="179"/>
      <c r="E266" s="179"/>
      <c r="F266" s="179"/>
      <c r="G266" s="179"/>
      <c r="H266" s="179"/>
      <c r="I266" s="179"/>
      <c r="J266" s="179"/>
      <c r="K266" s="179"/>
      <c r="L266" s="179"/>
    </row>
    <row r="267" spans="1:12" ht="14.25">
      <c r="A267" s="179"/>
      <c r="B267" s="179"/>
      <c r="C267" s="179"/>
      <c r="D267" s="179"/>
      <c r="E267" s="179"/>
      <c r="F267" s="179"/>
      <c r="G267" s="179"/>
      <c r="H267" s="179"/>
      <c r="I267" s="179"/>
      <c r="J267" s="179"/>
      <c r="K267" s="179"/>
      <c r="L267" s="179"/>
    </row>
    <row r="268" spans="1:12" ht="14.25">
      <c r="A268" s="179"/>
      <c r="B268" s="179"/>
      <c r="C268" s="179"/>
      <c r="D268" s="179"/>
      <c r="E268" s="179"/>
      <c r="F268" s="179"/>
      <c r="G268" s="179"/>
      <c r="H268" s="179"/>
      <c r="I268" s="179"/>
      <c r="J268" s="179"/>
      <c r="K268" s="179"/>
      <c r="L268" s="179"/>
    </row>
    <row r="269" spans="1:12" ht="14.25">
      <c r="A269" s="179"/>
      <c r="B269" s="179"/>
      <c r="C269" s="179"/>
      <c r="D269" s="179"/>
      <c r="E269" s="179"/>
      <c r="F269" s="179"/>
      <c r="G269" s="179"/>
      <c r="H269" s="179"/>
      <c r="I269" s="179"/>
      <c r="J269" s="179"/>
      <c r="K269" s="179"/>
      <c r="L269" s="179"/>
    </row>
    <row r="270" spans="1:12" ht="14.25">
      <c r="A270" s="179"/>
      <c r="B270" s="179"/>
      <c r="C270" s="179"/>
      <c r="D270" s="179"/>
      <c r="E270" s="179"/>
      <c r="F270" s="179"/>
      <c r="G270" s="179"/>
      <c r="H270" s="179"/>
      <c r="I270" s="179"/>
      <c r="J270" s="179"/>
      <c r="K270" s="179"/>
      <c r="L270" s="179"/>
    </row>
    <row r="271" spans="1:12" ht="14.25">
      <c r="A271" s="179"/>
      <c r="B271" s="179"/>
      <c r="C271" s="179"/>
      <c r="D271" s="179"/>
      <c r="E271" s="179"/>
      <c r="F271" s="179"/>
      <c r="G271" s="179"/>
      <c r="H271" s="179"/>
      <c r="I271" s="179"/>
      <c r="J271" s="179"/>
      <c r="K271" s="179"/>
      <c r="L271" s="179"/>
    </row>
    <row r="272" spans="1:12" ht="14.25">
      <c r="A272" s="179"/>
      <c r="B272" s="179"/>
      <c r="C272" s="179"/>
      <c r="D272" s="179"/>
      <c r="E272" s="179"/>
      <c r="F272" s="179"/>
      <c r="G272" s="179"/>
      <c r="H272" s="179"/>
      <c r="I272" s="179"/>
      <c r="J272" s="179"/>
      <c r="K272" s="179"/>
      <c r="L272" s="179"/>
    </row>
    <row r="273" spans="1:12" ht="14.25">
      <c r="A273" s="179"/>
      <c r="B273" s="179"/>
      <c r="C273" s="179"/>
      <c r="D273" s="179"/>
      <c r="E273" s="179"/>
      <c r="F273" s="179"/>
      <c r="G273" s="179"/>
      <c r="H273" s="179"/>
      <c r="I273" s="179"/>
      <c r="J273" s="179"/>
      <c r="K273" s="179"/>
      <c r="L273" s="179"/>
    </row>
    <row r="274" spans="1:12" ht="14.25">
      <c r="A274" s="179"/>
      <c r="B274" s="179"/>
      <c r="C274" s="179"/>
      <c r="D274" s="179"/>
      <c r="E274" s="179"/>
      <c r="F274" s="179"/>
      <c r="G274" s="179"/>
      <c r="H274" s="179"/>
      <c r="I274" s="179"/>
      <c r="J274" s="179"/>
      <c r="K274" s="179"/>
      <c r="L274" s="179"/>
    </row>
    <row r="275" spans="1:12" ht="14.25">
      <c r="A275" s="179"/>
      <c r="B275" s="179"/>
      <c r="C275" s="179"/>
      <c r="D275" s="179"/>
      <c r="E275" s="179"/>
      <c r="F275" s="179"/>
      <c r="G275" s="179"/>
      <c r="H275" s="179"/>
      <c r="I275" s="179"/>
      <c r="J275" s="179"/>
      <c r="K275" s="179"/>
      <c r="L275" s="179"/>
    </row>
    <row r="276" spans="1:12" ht="14.25">
      <c r="A276" s="179"/>
      <c r="B276" s="179"/>
      <c r="C276" s="179"/>
      <c r="D276" s="179"/>
      <c r="E276" s="179"/>
      <c r="F276" s="179"/>
      <c r="G276" s="179"/>
      <c r="H276" s="179"/>
      <c r="I276" s="179"/>
      <c r="J276" s="179"/>
      <c r="K276" s="179"/>
      <c r="L276" s="179"/>
    </row>
    <row r="277" spans="1:12" ht="14.25">
      <c r="A277" s="179"/>
      <c r="B277" s="179"/>
      <c r="C277" s="179"/>
      <c r="D277" s="179"/>
      <c r="E277" s="179"/>
      <c r="F277" s="179"/>
      <c r="G277" s="179"/>
      <c r="H277" s="179"/>
      <c r="I277" s="179"/>
      <c r="J277" s="179"/>
      <c r="K277" s="179"/>
      <c r="L277" s="179"/>
    </row>
    <row r="278" spans="1:12" ht="14.25">
      <c r="A278" s="179"/>
      <c r="B278" s="179"/>
      <c r="C278" s="179"/>
      <c r="D278" s="179"/>
      <c r="E278" s="179"/>
      <c r="F278" s="179"/>
      <c r="G278" s="179"/>
      <c r="H278" s="179"/>
      <c r="I278" s="179"/>
      <c r="J278" s="179"/>
      <c r="K278" s="179"/>
      <c r="L278" s="179"/>
    </row>
    <row r="279" spans="1:12" ht="14.25">
      <c r="A279" s="179"/>
      <c r="B279" s="179"/>
      <c r="C279" s="179"/>
      <c r="D279" s="179"/>
      <c r="E279" s="179"/>
      <c r="F279" s="179"/>
      <c r="G279" s="179"/>
      <c r="H279" s="179"/>
      <c r="I279" s="179"/>
      <c r="J279" s="179"/>
      <c r="K279" s="179"/>
      <c r="L279" s="179"/>
    </row>
    <row r="280" spans="1:12" ht="14.25">
      <c r="A280" s="179"/>
      <c r="B280" s="179"/>
      <c r="C280" s="179"/>
      <c r="D280" s="179"/>
      <c r="E280" s="179"/>
      <c r="F280" s="179"/>
      <c r="G280" s="179"/>
      <c r="H280" s="179"/>
      <c r="I280" s="179"/>
      <c r="J280" s="179"/>
      <c r="K280" s="179"/>
      <c r="L280" s="179"/>
    </row>
    <row r="281" spans="1:12" ht="14.25">
      <c r="A281" s="179"/>
      <c r="B281" s="179"/>
      <c r="C281" s="179"/>
      <c r="D281" s="179"/>
      <c r="E281" s="179"/>
      <c r="F281" s="179"/>
      <c r="G281" s="179"/>
      <c r="H281" s="179"/>
      <c r="I281" s="179"/>
      <c r="J281" s="179"/>
      <c r="K281" s="179"/>
      <c r="L281" s="179"/>
    </row>
    <row r="282" spans="1:12" ht="14.25">
      <c r="A282" s="179"/>
      <c r="B282" s="179"/>
      <c r="C282" s="179"/>
      <c r="D282" s="179"/>
      <c r="E282" s="179"/>
      <c r="F282" s="179"/>
      <c r="G282" s="179"/>
      <c r="H282" s="179"/>
      <c r="I282" s="179"/>
      <c r="J282" s="179"/>
      <c r="K282" s="179"/>
      <c r="L282" s="179"/>
    </row>
    <row r="283" spans="1:12" ht="14.25">
      <c r="A283" s="179"/>
      <c r="B283" s="179"/>
      <c r="C283" s="179"/>
      <c r="D283" s="179"/>
      <c r="E283" s="179"/>
      <c r="F283" s="179"/>
      <c r="G283" s="179"/>
      <c r="H283" s="179"/>
      <c r="I283" s="179"/>
      <c r="J283" s="179"/>
      <c r="K283" s="179"/>
      <c r="L283" s="179"/>
    </row>
    <row r="284" spans="1:12" ht="14.25">
      <c r="A284" s="179"/>
      <c r="B284" s="179"/>
      <c r="C284" s="179"/>
      <c r="D284" s="179"/>
      <c r="E284" s="179"/>
      <c r="F284" s="179"/>
      <c r="G284" s="179"/>
      <c r="H284" s="179"/>
      <c r="I284" s="179"/>
      <c r="J284" s="179"/>
      <c r="K284" s="179"/>
      <c r="L284" s="179"/>
    </row>
    <row r="285" spans="1:12" ht="14.25">
      <c r="A285" s="179"/>
      <c r="B285" s="179"/>
      <c r="C285" s="179"/>
      <c r="D285" s="179"/>
      <c r="E285" s="179"/>
      <c r="F285" s="179"/>
      <c r="G285" s="179"/>
      <c r="H285" s="179"/>
      <c r="I285" s="179"/>
      <c r="J285" s="179"/>
      <c r="K285" s="179"/>
      <c r="L285" s="179"/>
    </row>
    <row r="286" spans="1:12" ht="14.25">
      <c r="A286" s="179"/>
      <c r="B286" s="179"/>
      <c r="C286" s="179"/>
      <c r="D286" s="179"/>
      <c r="E286" s="179"/>
      <c r="F286" s="179"/>
      <c r="G286" s="179"/>
      <c r="H286" s="179"/>
      <c r="I286" s="179"/>
      <c r="J286" s="179"/>
      <c r="K286" s="179"/>
      <c r="L286" s="179"/>
    </row>
    <row r="287" spans="1:12" ht="14.25">
      <c r="A287" s="179"/>
      <c r="B287" s="179"/>
      <c r="C287" s="179"/>
      <c r="D287" s="179"/>
      <c r="E287" s="179"/>
      <c r="F287" s="179"/>
      <c r="G287" s="179"/>
      <c r="H287" s="179"/>
      <c r="I287" s="179"/>
      <c r="J287" s="179"/>
      <c r="K287" s="179"/>
      <c r="L287" s="179"/>
    </row>
    <row r="288" spans="1:12" ht="14.25">
      <c r="A288" s="179"/>
      <c r="B288" s="179"/>
      <c r="C288" s="179"/>
      <c r="D288" s="179"/>
      <c r="E288" s="179"/>
      <c r="F288" s="179"/>
      <c r="G288" s="179"/>
      <c r="H288" s="179"/>
      <c r="I288" s="179"/>
      <c r="J288" s="179"/>
      <c r="K288" s="179"/>
      <c r="L288" s="179"/>
    </row>
    <row r="289" spans="1:12" ht="14.25">
      <c r="A289" s="179"/>
      <c r="B289" s="179"/>
      <c r="C289" s="179"/>
      <c r="D289" s="179"/>
      <c r="E289" s="179"/>
      <c r="F289" s="179"/>
      <c r="G289" s="179"/>
      <c r="H289" s="179"/>
      <c r="I289" s="179"/>
      <c r="J289" s="179"/>
      <c r="K289" s="179"/>
      <c r="L289" s="179"/>
    </row>
    <row r="290" spans="1:12" ht="14.25">
      <c r="A290" s="179"/>
      <c r="B290" s="179"/>
      <c r="C290" s="179"/>
      <c r="D290" s="179"/>
      <c r="E290" s="179"/>
      <c r="F290" s="179"/>
      <c r="G290" s="179"/>
      <c r="H290" s="179"/>
      <c r="I290" s="179"/>
      <c r="J290" s="179"/>
      <c r="K290" s="179"/>
      <c r="L290" s="179"/>
    </row>
    <row r="291" spans="1:12" ht="14.25">
      <c r="A291" s="179"/>
      <c r="B291" s="179"/>
      <c r="C291" s="179"/>
      <c r="D291" s="179"/>
      <c r="E291" s="179"/>
      <c r="F291" s="179"/>
      <c r="G291" s="179"/>
      <c r="H291" s="179"/>
      <c r="I291" s="179"/>
      <c r="J291" s="179"/>
      <c r="K291" s="179"/>
      <c r="L291" s="179"/>
    </row>
    <row r="292" spans="1:12" ht="14.25">
      <c r="A292" s="179"/>
      <c r="B292" s="179"/>
      <c r="C292" s="179"/>
      <c r="D292" s="179"/>
      <c r="E292" s="179"/>
      <c r="F292" s="179"/>
      <c r="G292" s="179"/>
      <c r="H292" s="179"/>
      <c r="I292" s="179"/>
      <c r="J292" s="179"/>
      <c r="K292" s="179"/>
      <c r="L292" s="179"/>
    </row>
    <row r="293" spans="1:12" ht="14.25">
      <c r="A293" s="179"/>
      <c r="B293" s="179"/>
      <c r="C293" s="179"/>
      <c r="D293" s="179"/>
      <c r="E293" s="179"/>
      <c r="F293" s="179"/>
      <c r="G293" s="179"/>
      <c r="H293" s="179"/>
      <c r="I293" s="179"/>
      <c r="J293" s="179"/>
      <c r="K293" s="179"/>
      <c r="L293" s="179"/>
    </row>
    <row r="294" spans="1:12" ht="14.25">
      <c r="A294" s="179"/>
      <c r="B294" s="179"/>
      <c r="C294" s="179"/>
      <c r="D294" s="179"/>
      <c r="E294" s="179"/>
      <c r="F294" s="179"/>
      <c r="G294" s="179"/>
      <c r="H294" s="179"/>
      <c r="I294" s="179"/>
      <c r="J294" s="179"/>
      <c r="K294" s="179"/>
      <c r="L294" s="179"/>
    </row>
    <row r="295" spans="1:12" ht="14.25">
      <c r="A295" s="179"/>
      <c r="B295" s="179"/>
      <c r="C295" s="179"/>
      <c r="D295" s="179"/>
      <c r="E295" s="179"/>
      <c r="F295" s="179"/>
      <c r="G295" s="179"/>
      <c r="H295" s="179"/>
      <c r="I295" s="179"/>
      <c r="J295" s="179"/>
      <c r="K295" s="179"/>
      <c r="L295" s="179"/>
    </row>
    <row r="296" spans="1:12" ht="14.25">
      <c r="A296" s="179"/>
      <c r="B296" s="179"/>
      <c r="C296" s="179"/>
      <c r="D296" s="179"/>
      <c r="E296" s="179"/>
      <c r="F296" s="179"/>
      <c r="G296" s="179"/>
      <c r="H296" s="179"/>
      <c r="I296" s="179"/>
      <c r="J296" s="179"/>
      <c r="K296" s="179"/>
      <c r="L296" s="179"/>
    </row>
    <row r="297" spans="1:12" ht="14.25">
      <c r="A297" s="179"/>
      <c r="B297" s="179"/>
      <c r="C297" s="179"/>
      <c r="D297" s="179"/>
      <c r="E297" s="179"/>
      <c r="F297" s="179"/>
      <c r="G297" s="179"/>
      <c r="H297" s="179"/>
      <c r="I297" s="179"/>
      <c r="J297" s="179"/>
      <c r="K297" s="179"/>
      <c r="L297" s="179"/>
    </row>
    <row r="298" spans="1:12" ht="14.25">
      <c r="A298" s="179"/>
      <c r="B298" s="179"/>
      <c r="C298" s="179"/>
      <c r="D298" s="179"/>
      <c r="E298" s="179"/>
      <c r="F298" s="179"/>
      <c r="G298" s="179"/>
      <c r="H298" s="179"/>
      <c r="I298" s="179"/>
      <c r="J298" s="179"/>
      <c r="K298" s="179"/>
      <c r="L298" s="179"/>
    </row>
    <row r="299" spans="1:12" ht="14.25">
      <c r="A299" s="179"/>
      <c r="B299" s="179"/>
      <c r="C299" s="179"/>
      <c r="D299" s="179"/>
      <c r="E299" s="179"/>
      <c r="F299" s="179"/>
      <c r="G299" s="179"/>
      <c r="H299" s="179"/>
      <c r="I299" s="179"/>
      <c r="J299" s="179"/>
      <c r="K299" s="179"/>
      <c r="L299" s="179"/>
    </row>
    <row r="300" spans="1:12" ht="14.25">
      <c r="A300" s="179"/>
      <c r="B300" s="179"/>
      <c r="C300" s="179"/>
      <c r="D300" s="179"/>
      <c r="E300" s="179"/>
      <c r="F300" s="179"/>
      <c r="G300" s="179"/>
      <c r="H300" s="179"/>
      <c r="I300" s="179"/>
      <c r="J300" s="179"/>
      <c r="K300" s="179"/>
      <c r="L300" s="179"/>
    </row>
    <row r="301" spans="1:12" ht="14.25">
      <c r="A301" s="179"/>
      <c r="B301" s="179"/>
      <c r="C301" s="179"/>
      <c r="D301" s="179"/>
      <c r="E301" s="179"/>
      <c r="F301" s="179"/>
      <c r="G301" s="179"/>
      <c r="H301" s="179"/>
      <c r="I301" s="179"/>
      <c r="J301" s="179"/>
      <c r="K301" s="179"/>
      <c r="L301" s="179"/>
    </row>
    <row r="302" spans="1:12" ht="14.25">
      <c r="A302" s="179"/>
      <c r="B302" s="179"/>
      <c r="C302" s="179"/>
      <c r="D302" s="179"/>
      <c r="E302" s="179"/>
      <c r="F302" s="179"/>
      <c r="G302" s="179"/>
      <c r="H302" s="179"/>
      <c r="I302" s="179"/>
      <c r="J302" s="179"/>
      <c r="K302" s="179"/>
      <c r="L302" s="179"/>
    </row>
    <row r="303" spans="1:12" ht="14.25">
      <c r="A303" s="179"/>
      <c r="B303" s="179"/>
      <c r="C303" s="179"/>
      <c r="D303" s="179"/>
      <c r="E303" s="179"/>
      <c r="F303" s="179"/>
      <c r="G303" s="179"/>
      <c r="H303" s="179"/>
      <c r="I303" s="179"/>
      <c r="J303" s="179"/>
      <c r="K303" s="179"/>
      <c r="L303" s="179"/>
    </row>
    <row r="304" spans="1:12" ht="14.25">
      <c r="A304" s="179"/>
      <c r="B304" s="179"/>
      <c r="C304" s="179"/>
      <c r="D304" s="179"/>
      <c r="E304" s="179"/>
      <c r="F304" s="179"/>
      <c r="G304" s="179"/>
      <c r="H304" s="179"/>
      <c r="I304" s="179"/>
      <c r="J304" s="179"/>
      <c r="K304" s="179"/>
      <c r="L304" s="179"/>
    </row>
    <row r="305" spans="1:12" ht="14.25">
      <c r="A305" s="179"/>
      <c r="B305" s="179"/>
      <c r="C305" s="179"/>
      <c r="D305" s="179"/>
      <c r="E305" s="179"/>
      <c r="F305" s="179"/>
      <c r="G305" s="179"/>
      <c r="H305" s="179"/>
      <c r="I305" s="179"/>
      <c r="J305" s="179"/>
      <c r="K305" s="179"/>
      <c r="L305" s="179"/>
    </row>
    <row r="306" spans="1:12" ht="14.25">
      <c r="A306" s="179"/>
      <c r="B306" s="179"/>
      <c r="C306" s="179"/>
      <c r="D306" s="179"/>
      <c r="E306" s="179"/>
      <c r="F306" s="179"/>
      <c r="G306" s="179"/>
      <c r="H306" s="179"/>
      <c r="I306" s="179"/>
      <c r="J306" s="179"/>
      <c r="K306" s="179"/>
      <c r="L306" s="179"/>
    </row>
    <row r="307" spans="1:12" ht="14.25">
      <c r="A307" s="179"/>
      <c r="B307" s="179"/>
      <c r="C307" s="179"/>
      <c r="D307" s="179"/>
      <c r="E307" s="179"/>
      <c r="F307" s="179"/>
      <c r="G307" s="179"/>
      <c r="H307" s="179"/>
      <c r="I307" s="179"/>
      <c r="J307" s="179"/>
      <c r="K307" s="179"/>
      <c r="L307" s="179"/>
    </row>
    <row r="308" spans="1:12" ht="14.25">
      <c r="A308" s="179"/>
      <c r="B308" s="179"/>
      <c r="C308" s="179"/>
      <c r="D308" s="179"/>
      <c r="E308" s="179"/>
      <c r="F308" s="179"/>
      <c r="G308" s="179"/>
      <c r="H308" s="179"/>
      <c r="I308" s="179"/>
      <c r="J308" s="179"/>
      <c r="K308" s="179"/>
      <c r="L308" s="179"/>
    </row>
    <row r="309" spans="1:12" ht="14.25">
      <c r="A309" s="179"/>
      <c r="B309" s="179"/>
      <c r="C309" s="179"/>
      <c r="D309" s="179"/>
      <c r="E309" s="179"/>
      <c r="F309" s="179"/>
      <c r="G309" s="179"/>
      <c r="H309" s="179"/>
      <c r="I309" s="179"/>
      <c r="J309" s="179"/>
      <c r="K309" s="179"/>
      <c r="L309" s="179"/>
    </row>
    <row r="310" spans="1:12" ht="14.25">
      <c r="A310" s="179"/>
      <c r="B310" s="179"/>
      <c r="C310" s="179"/>
      <c r="D310" s="179"/>
      <c r="E310" s="179"/>
      <c r="F310" s="179"/>
      <c r="G310" s="179"/>
      <c r="H310" s="179"/>
      <c r="I310" s="179"/>
      <c r="J310" s="179"/>
      <c r="K310" s="179"/>
      <c r="L310" s="179"/>
    </row>
    <row r="311" spans="1:12" ht="14.25">
      <c r="A311" s="179"/>
      <c r="B311" s="179"/>
      <c r="C311" s="179"/>
      <c r="D311" s="179"/>
      <c r="E311" s="179"/>
      <c r="F311" s="179"/>
      <c r="G311" s="179"/>
      <c r="H311" s="179"/>
      <c r="I311" s="179"/>
      <c r="J311" s="179"/>
      <c r="K311" s="179"/>
      <c r="L311" s="179"/>
    </row>
    <row r="312" spans="1:12" ht="14.25">
      <c r="A312" s="179"/>
      <c r="B312" s="179"/>
      <c r="C312" s="179"/>
      <c r="D312" s="179"/>
      <c r="E312" s="179"/>
      <c r="F312" s="179"/>
      <c r="G312" s="179"/>
      <c r="H312" s="179"/>
      <c r="I312" s="179"/>
      <c r="J312" s="179"/>
      <c r="K312" s="179"/>
      <c r="L312" s="179"/>
    </row>
    <row r="313" spans="1:12" ht="14.25">
      <c r="A313" s="179"/>
      <c r="B313" s="179"/>
      <c r="C313" s="179"/>
      <c r="D313" s="179"/>
      <c r="E313" s="179"/>
      <c r="F313" s="179"/>
      <c r="G313" s="179"/>
      <c r="H313" s="179"/>
      <c r="I313" s="179"/>
      <c r="J313" s="179"/>
      <c r="K313" s="179"/>
      <c r="L313" s="179"/>
    </row>
    <row r="314" spans="1:12" ht="14.25">
      <c r="A314" s="179"/>
      <c r="B314" s="179"/>
      <c r="C314" s="179"/>
      <c r="D314" s="179"/>
      <c r="E314" s="179"/>
      <c r="F314" s="179"/>
      <c r="G314" s="179"/>
      <c r="H314" s="179"/>
      <c r="I314" s="179"/>
      <c r="J314" s="179"/>
      <c r="K314" s="179"/>
      <c r="L314" s="179"/>
    </row>
    <row r="315" spans="1:12" ht="14.25">
      <c r="A315" s="179"/>
      <c r="B315" s="179"/>
      <c r="C315" s="179"/>
      <c r="D315" s="179"/>
      <c r="E315" s="179"/>
      <c r="F315" s="179"/>
      <c r="G315" s="179"/>
      <c r="H315" s="179"/>
      <c r="I315" s="179"/>
      <c r="J315" s="179"/>
      <c r="K315" s="179"/>
      <c r="L315" s="179"/>
    </row>
    <row r="316" spans="1:12" ht="14.25">
      <c r="A316" s="179"/>
      <c r="B316" s="179"/>
      <c r="C316" s="179"/>
      <c r="D316" s="179"/>
      <c r="E316" s="179"/>
      <c r="F316" s="179"/>
      <c r="G316" s="179"/>
      <c r="H316" s="179"/>
      <c r="I316" s="179"/>
      <c r="J316" s="179"/>
      <c r="K316" s="179"/>
      <c r="L316" s="179"/>
    </row>
    <row r="317" spans="1:12" ht="14.25">
      <c r="A317" s="179"/>
      <c r="B317" s="179"/>
      <c r="C317" s="179"/>
      <c r="D317" s="179"/>
      <c r="E317" s="179"/>
      <c r="F317" s="179"/>
      <c r="G317" s="179"/>
      <c r="H317" s="179"/>
      <c r="I317" s="179"/>
      <c r="J317" s="179"/>
      <c r="K317" s="179"/>
      <c r="L317" s="179"/>
    </row>
    <row r="318" spans="1:12" ht="14.25">
      <c r="A318" s="179"/>
      <c r="B318" s="179"/>
      <c r="C318" s="179"/>
      <c r="D318" s="179"/>
      <c r="E318" s="179"/>
      <c r="F318" s="179"/>
      <c r="G318" s="179"/>
      <c r="H318" s="179"/>
      <c r="I318" s="179"/>
      <c r="J318" s="179"/>
      <c r="K318" s="179"/>
      <c r="L318" s="179"/>
    </row>
    <row r="319" spans="1:12" ht="14.25">
      <c r="A319" s="179"/>
      <c r="B319" s="179"/>
      <c r="C319" s="179"/>
      <c r="D319" s="179"/>
      <c r="E319" s="179"/>
      <c r="F319" s="179"/>
      <c r="G319" s="179"/>
      <c r="H319" s="179"/>
      <c r="I319" s="179"/>
      <c r="J319" s="179"/>
      <c r="K319" s="179"/>
      <c r="L319" s="179"/>
    </row>
    <row r="320" spans="1:12" ht="14.25">
      <c r="A320" s="179"/>
      <c r="B320" s="179"/>
      <c r="C320" s="179"/>
      <c r="D320" s="179"/>
      <c r="E320" s="179"/>
      <c r="F320" s="179"/>
      <c r="G320" s="179"/>
      <c r="H320" s="179"/>
      <c r="I320" s="179"/>
      <c r="J320" s="179"/>
      <c r="K320" s="179"/>
      <c r="L320" s="179"/>
    </row>
    <row r="321" spans="1:12" ht="14.25">
      <c r="A321" s="179"/>
      <c r="B321" s="179"/>
      <c r="C321" s="179"/>
      <c r="D321" s="179"/>
      <c r="E321" s="179"/>
      <c r="F321" s="179"/>
      <c r="G321" s="179"/>
      <c r="H321" s="179"/>
      <c r="I321" s="179"/>
      <c r="J321" s="179"/>
      <c r="K321" s="179"/>
      <c r="L321" s="179"/>
    </row>
    <row r="322" spans="1:12" ht="14.25">
      <c r="A322" s="179"/>
      <c r="B322" s="179"/>
      <c r="C322" s="179"/>
      <c r="D322" s="179"/>
      <c r="E322" s="179"/>
      <c r="F322" s="179"/>
      <c r="G322" s="179"/>
      <c r="H322" s="179"/>
      <c r="I322" s="179"/>
      <c r="J322" s="179"/>
      <c r="K322" s="179"/>
      <c r="L322" s="179"/>
    </row>
    <row r="323" spans="1:12" ht="14.25">
      <c r="A323" s="179"/>
      <c r="B323" s="179"/>
      <c r="C323" s="179"/>
      <c r="D323" s="179"/>
      <c r="E323" s="179"/>
      <c r="F323" s="179"/>
      <c r="G323" s="179"/>
      <c r="H323" s="179"/>
      <c r="I323" s="179"/>
      <c r="J323" s="179"/>
      <c r="K323" s="179"/>
      <c r="L323" s="179"/>
    </row>
    <row r="324" spans="1:12" ht="14.25">
      <c r="A324" s="179"/>
      <c r="B324" s="179"/>
      <c r="C324" s="179"/>
      <c r="D324" s="179"/>
      <c r="E324" s="179"/>
      <c r="F324" s="179"/>
      <c r="G324" s="179"/>
      <c r="H324" s="179"/>
      <c r="I324" s="179"/>
      <c r="J324" s="179"/>
      <c r="K324" s="179"/>
      <c r="L324" s="179"/>
    </row>
    <row r="325" spans="1:12" ht="14.25">
      <c r="A325" s="179"/>
      <c r="B325" s="179"/>
      <c r="C325" s="179"/>
      <c r="D325" s="179"/>
      <c r="E325" s="179"/>
      <c r="F325" s="179"/>
      <c r="G325" s="179"/>
      <c r="H325" s="179"/>
      <c r="I325" s="179"/>
      <c r="J325" s="179"/>
      <c r="K325" s="179"/>
      <c r="L325" s="179"/>
    </row>
    <row r="326" spans="1:12" ht="14.25">
      <c r="A326" s="179"/>
      <c r="B326" s="179"/>
      <c r="C326" s="179"/>
      <c r="D326" s="179"/>
      <c r="E326" s="179"/>
      <c r="F326" s="179"/>
      <c r="G326" s="179"/>
      <c r="H326" s="179"/>
      <c r="I326" s="179"/>
      <c r="J326" s="179"/>
      <c r="K326" s="179"/>
      <c r="L326" s="179"/>
    </row>
    <row r="327" spans="1:12" ht="14.25">
      <c r="A327" s="179"/>
      <c r="B327" s="179"/>
      <c r="C327" s="179"/>
      <c r="D327" s="179"/>
      <c r="E327" s="179"/>
      <c r="F327" s="179"/>
      <c r="G327" s="179"/>
      <c r="H327" s="179"/>
      <c r="I327" s="179"/>
      <c r="J327" s="179"/>
      <c r="K327" s="179"/>
      <c r="L327" s="179"/>
    </row>
    <row r="328" spans="1:12" ht="14.25">
      <c r="A328" s="179"/>
      <c r="B328" s="179"/>
      <c r="C328" s="179"/>
      <c r="D328" s="179"/>
      <c r="E328" s="179"/>
      <c r="F328" s="179"/>
      <c r="G328" s="179"/>
      <c r="H328" s="179"/>
      <c r="I328" s="179"/>
      <c r="J328" s="179"/>
      <c r="K328" s="179"/>
      <c r="L328" s="179"/>
    </row>
    <row r="329" spans="1:12" ht="14.25">
      <c r="A329" s="179"/>
      <c r="B329" s="179"/>
      <c r="C329" s="179"/>
      <c r="D329" s="179"/>
      <c r="E329" s="179"/>
      <c r="F329" s="179"/>
      <c r="G329" s="179"/>
      <c r="H329" s="179"/>
      <c r="I329" s="179"/>
      <c r="J329" s="179"/>
      <c r="K329" s="179"/>
      <c r="L329" s="179"/>
    </row>
    <row r="330" spans="1:12" ht="14.25">
      <c r="A330" s="179"/>
      <c r="B330" s="179"/>
      <c r="C330" s="179"/>
      <c r="D330" s="179"/>
      <c r="E330" s="179"/>
      <c r="F330" s="179"/>
      <c r="G330" s="179"/>
      <c r="H330" s="179"/>
      <c r="I330" s="179"/>
      <c r="J330" s="179"/>
      <c r="K330" s="179"/>
      <c r="L330" s="179"/>
    </row>
    <row r="331" spans="1:12" ht="14.25">
      <c r="A331" s="179"/>
      <c r="B331" s="179"/>
      <c r="C331" s="179"/>
      <c r="D331" s="179"/>
      <c r="E331" s="179"/>
      <c r="F331" s="179"/>
      <c r="G331" s="179"/>
      <c r="H331" s="179"/>
      <c r="I331" s="179"/>
      <c r="J331" s="179"/>
      <c r="K331" s="179"/>
      <c r="L331" s="179"/>
    </row>
    <row r="332" spans="1:12" ht="14.25">
      <c r="A332" s="179"/>
      <c r="B332" s="179"/>
      <c r="C332" s="179"/>
      <c r="D332" s="179"/>
      <c r="E332" s="179"/>
      <c r="F332" s="179"/>
      <c r="G332" s="179"/>
      <c r="H332" s="179"/>
      <c r="I332" s="179"/>
      <c r="J332" s="179"/>
      <c r="K332" s="179"/>
      <c r="L332" s="179"/>
    </row>
    <row r="333" spans="1:12" ht="14.25">
      <c r="A333" s="179"/>
      <c r="B333" s="179"/>
      <c r="C333" s="179"/>
      <c r="D333" s="179"/>
      <c r="E333" s="179"/>
      <c r="F333" s="179"/>
      <c r="G333" s="179"/>
      <c r="H333" s="179"/>
      <c r="I333" s="179"/>
      <c r="J333" s="179"/>
      <c r="K333" s="179"/>
      <c r="L333" s="179"/>
    </row>
    <row r="334" spans="1:12" ht="14.25">
      <c r="A334" s="179"/>
      <c r="B334" s="179"/>
      <c r="C334" s="179"/>
      <c r="D334" s="179"/>
      <c r="E334" s="179"/>
      <c r="F334" s="179"/>
      <c r="G334" s="179"/>
      <c r="H334" s="179"/>
      <c r="I334" s="179"/>
      <c r="J334" s="179"/>
      <c r="K334" s="179"/>
      <c r="L334" s="179"/>
    </row>
    <row r="335" spans="1:12" ht="14.25">
      <c r="A335" s="179"/>
      <c r="B335" s="179"/>
      <c r="C335" s="179"/>
      <c r="D335" s="179"/>
      <c r="E335" s="179"/>
      <c r="F335" s="179"/>
      <c r="G335" s="179"/>
      <c r="H335" s="179"/>
      <c r="I335" s="179"/>
      <c r="J335" s="179"/>
      <c r="K335" s="179"/>
      <c r="L335" s="179"/>
    </row>
    <row r="336" spans="1:12" ht="14.25">
      <c r="A336" s="179"/>
      <c r="B336" s="179"/>
      <c r="C336" s="179"/>
      <c r="D336" s="179"/>
      <c r="E336" s="179"/>
      <c r="F336" s="179"/>
      <c r="G336" s="179"/>
      <c r="H336" s="179"/>
      <c r="I336" s="179"/>
      <c r="J336" s="179"/>
      <c r="K336" s="179"/>
      <c r="L336" s="179"/>
    </row>
    <row r="337" spans="1:12" ht="14.25">
      <c r="A337" s="179"/>
      <c r="B337" s="179"/>
      <c r="C337" s="179"/>
      <c r="D337" s="179"/>
      <c r="E337" s="179"/>
      <c r="F337" s="179"/>
      <c r="G337" s="179"/>
      <c r="H337" s="179"/>
      <c r="I337" s="179"/>
      <c r="J337" s="179"/>
      <c r="K337" s="179"/>
      <c r="L337" s="179"/>
    </row>
    <row r="338" spans="1:12" ht="14.25">
      <c r="A338" s="179"/>
      <c r="B338" s="179"/>
      <c r="C338" s="179"/>
      <c r="D338" s="179"/>
      <c r="E338" s="179"/>
      <c r="F338" s="179"/>
      <c r="G338" s="179"/>
      <c r="H338" s="179"/>
      <c r="I338" s="179"/>
      <c r="J338" s="179"/>
      <c r="K338" s="179"/>
      <c r="L338" s="179"/>
    </row>
    <row r="339" spans="1:12" ht="14.25">
      <c r="A339" s="179"/>
      <c r="B339" s="179"/>
      <c r="C339" s="179"/>
      <c r="D339" s="179"/>
      <c r="E339" s="179"/>
      <c r="F339" s="179"/>
      <c r="G339" s="179"/>
      <c r="H339" s="179"/>
      <c r="I339" s="179"/>
      <c r="J339" s="179"/>
      <c r="K339" s="179"/>
      <c r="L339" s="179"/>
    </row>
    <row r="340" spans="1:12" ht="14.25">
      <c r="A340" s="179"/>
      <c r="B340" s="179"/>
      <c r="C340" s="179"/>
      <c r="D340" s="179"/>
      <c r="E340" s="179"/>
      <c r="F340" s="179"/>
      <c r="G340" s="179"/>
      <c r="H340" s="179"/>
      <c r="I340" s="179"/>
      <c r="J340" s="179"/>
      <c r="K340" s="179"/>
      <c r="L340" s="179"/>
    </row>
    <row r="341" spans="1:12" ht="14.25">
      <c r="A341" s="179"/>
      <c r="B341" s="179"/>
      <c r="C341" s="179"/>
      <c r="D341" s="179"/>
      <c r="E341" s="179"/>
      <c r="F341" s="179"/>
      <c r="G341" s="179"/>
      <c r="H341" s="179"/>
      <c r="I341" s="179"/>
      <c r="J341" s="179"/>
      <c r="K341" s="179"/>
      <c r="L341" s="179"/>
    </row>
    <row r="342" spans="1:12" ht="14.25">
      <c r="A342" s="179"/>
      <c r="B342" s="179"/>
      <c r="C342" s="179"/>
      <c r="D342" s="179"/>
      <c r="E342" s="179"/>
      <c r="F342" s="179"/>
      <c r="G342" s="179"/>
      <c r="H342" s="179"/>
      <c r="I342" s="179"/>
      <c r="J342" s="179"/>
      <c r="K342" s="179"/>
      <c r="L342" s="179"/>
    </row>
    <row r="343" spans="1:12" ht="14.25">
      <c r="A343" s="179"/>
      <c r="B343" s="179"/>
      <c r="C343" s="179"/>
      <c r="D343" s="179"/>
      <c r="E343" s="179"/>
      <c r="F343" s="179"/>
      <c r="G343" s="179"/>
      <c r="H343" s="179"/>
      <c r="I343" s="179"/>
      <c r="J343" s="179"/>
      <c r="K343" s="179"/>
      <c r="L343" s="179"/>
    </row>
    <row r="344" spans="1:12" ht="14.25">
      <c r="A344" s="179"/>
      <c r="B344" s="179"/>
      <c r="C344" s="179"/>
      <c r="D344" s="179"/>
      <c r="E344" s="179"/>
      <c r="F344" s="179"/>
      <c r="G344" s="179"/>
      <c r="H344" s="179"/>
      <c r="I344" s="179"/>
      <c r="J344" s="179"/>
      <c r="K344" s="179"/>
      <c r="L344" s="179"/>
    </row>
    <row r="345" spans="1:12" ht="14.25">
      <c r="A345" s="179"/>
      <c r="B345" s="179"/>
      <c r="C345" s="179"/>
      <c r="D345" s="179"/>
      <c r="E345" s="179"/>
      <c r="F345" s="179"/>
      <c r="G345" s="179"/>
      <c r="H345" s="179"/>
      <c r="I345" s="179"/>
      <c r="J345" s="179"/>
      <c r="K345" s="179"/>
      <c r="L345" s="179"/>
    </row>
    <row r="346" spans="1:12" ht="14.25">
      <c r="A346" s="179"/>
      <c r="B346" s="179"/>
      <c r="C346" s="179"/>
      <c r="D346" s="179"/>
      <c r="E346" s="179"/>
      <c r="F346" s="179"/>
      <c r="G346" s="179"/>
      <c r="H346" s="179"/>
      <c r="I346" s="179"/>
      <c r="J346" s="179"/>
      <c r="K346" s="179"/>
      <c r="L346" s="179"/>
    </row>
    <row r="347" spans="1:12" ht="14.25">
      <c r="A347" s="179"/>
      <c r="B347" s="179"/>
      <c r="C347" s="179"/>
      <c r="D347" s="179"/>
      <c r="E347" s="179"/>
      <c r="F347" s="179"/>
      <c r="G347" s="179"/>
      <c r="H347" s="179"/>
      <c r="I347" s="179"/>
      <c r="J347" s="179"/>
      <c r="K347" s="179"/>
      <c r="L347" s="179"/>
    </row>
    <row r="348" spans="1:12" ht="14.25">
      <c r="A348" s="179"/>
      <c r="B348" s="179"/>
      <c r="C348" s="179"/>
      <c r="D348" s="179"/>
      <c r="E348" s="179"/>
      <c r="F348" s="179"/>
      <c r="G348" s="179"/>
      <c r="H348" s="179"/>
      <c r="I348" s="179"/>
      <c r="J348" s="179"/>
      <c r="K348" s="179"/>
      <c r="L348" s="179"/>
    </row>
    <row r="349" spans="1:12" ht="14.25">
      <c r="A349" s="179"/>
      <c r="B349" s="179"/>
      <c r="C349" s="179"/>
      <c r="D349" s="179"/>
      <c r="E349" s="179"/>
      <c r="F349" s="179"/>
      <c r="G349" s="179"/>
      <c r="H349" s="179"/>
      <c r="I349" s="179"/>
      <c r="J349" s="179"/>
      <c r="K349" s="179"/>
      <c r="L349" s="179"/>
    </row>
    <row r="350" spans="1:12" ht="14.25">
      <c r="A350" s="179"/>
      <c r="B350" s="179"/>
      <c r="C350" s="179"/>
      <c r="D350" s="179"/>
      <c r="E350" s="179"/>
      <c r="F350" s="179"/>
      <c r="G350" s="179"/>
      <c r="H350" s="179"/>
      <c r="I350" s="179"/>
      <c r="J350" s="179"/>
      <c r="K350" s="179"/>
      <c r="L350" s="179"/>
    </row>
    <row r="351" spans="1:12" ht="14.25">
      <c r="A351" s="179"/>
      <c r="B351" s="179"/>
      <c r="C351" s="179"/>
      <c r="D351" s="179"/>
      <c r="E351" s="179"/>
      <c r="F351" s="179"/>
      <c r="G351" s="179"/>
      <c r="H351" s="179"/>
      <c r="I351" s="179"/>
      <c r="J351" s="179"/>
      <c r="K351" s="179"/>
      <c r="L351" s="179"/>
    </row>
    <row r="352" spans="1:12" ht="14.25">
      <c r="A352" s="179"/>
      <c r="B352" s="179"/>
      <c r="C352" s="179"/>
      <c r="D352" s="179"/>
      <c r="E352" s="179"/>
      <c r="F352" s="179"/>
      <c r="G352" s="179"/>
      <c r="H352" s="179"/>
      <c r="I352" s="179"/>
      <c r="J352" s="179"/>
      <c r="K352" s="179"/>
      <c r="L352" s="179"/>
    </row>
    <row r="353" spans="1:12" ht="14.25">
      <c r="A353" s="179"/>
      <c r="B353" s="179"/>
      <c r="C353" s="179"/>
      <c r="D353" s="179"/>
      <c r="E353" s="179"/>
      <c r="F353" s="179"/>
      <c r="G353" s="179"/>
      <c r="H353" s="179"/>
      <c r="I353" s="179"/>
      <c r="J353" s="179"/>
      <c r="K353" s="179"/>
      <c r="L353" s="179"/>
    </row>
    <row r="354" spans="1:12" ht="14.25">
      <c r="A354" s="179"/>
      <c r="B354" s="179"/>
      <c r="C354" s="179"/>
      <c r="D354" s="179"/>
      <c r="E354" s="179"/>
      <c r="F354" s="179"/>
      <c r="G354" s="179"/>
      <c r="H354" s="179"/>
      <c r="I354" s="179"/>
      <c r="J354" s="179"/>
      <c r="K354" s="179"/>
      <c r="L354" s="179"/>
    </row>
    <row r="355" spans="1:12" ht="14.25">
      <c r="A355" s="179"/>
      <c r="B355" s="179"/>
      <c r="C355" s="179"/>
      <c r="D355" s="179"/>
      <c r="E355" s="179"/>
      <c r="F355" s="179"/>
      <c r="G355" s="179"/>
      <c r="H355" s="179"/>
      <c r="I355" s="179"/>
      <c r="J355" s="179"/>
      <c r="K355" s="179"/>
      <c r="L355" s="179"/>
    </row>
    <row r="356" spans="1:12" ht="14.25">
      <c r="A356" s="179"/>
      <c r="B356" s="179"/>
      <c r="C356" s="179"/>
      <c r="D356" s="179"/>
      <c r="E356" s="179"/>
      <c r="F356" s="179"/>
      <c r="G356" s="179"/>
      <c r="H356" s="179"/>
      <c r="I356" s="179"/>
      <c r="J356" s="179"/>
      <c r="K356" s="179"/>
      <c r="L356" s="179"/>
    </row>
    <row r="357" spans="1:12" ht="14.25">
      <c r="A357" s="179"/>
      <c r="B357" s="179"/>
      <c r="C357" s="179"/>
      <c r="D357" s="179"/>
      <c r="E357" s="179"/>
      <c r="F357" s="179"/>
      <c r="G357" s="179"/>
      <c r="H357" s="179"/>
      <c r="I357" s="179"/>
      <c r="J357" s="179"/>
      <c r="K357" s="179"/>
      <c r="L357" s="179"/>
    </row>
    <row r="358" spans="1:12" ht="14.25">
      <c r="A358" s="179"/>
      <c r="B358" s="179"/>
      <c r="C358" s="179"/>
      <c r="D358" s="179"/>
      <c r="E358" s="179"/>
      <c r="F358" s="179"/>
      <c r="G358" s="179"/>
      <c r="H358" s="179"/>
      <c r="I358" s="179"/>
      <c r="J358" s="179"/>
      <c r="K358" s="179"/>
      <c r="L358" s="179"/>
    </row>
    <row r="359" spans="1:12" ht="14.25">
      <c r="A359" s="179"/>
      <c r="B359" s="179"/>
      <c r="C359" s="179"/>
      <c r="D359" s="179"/>
      <c r="E359" s="179"/>
      <c r="F359" s="179"/>
      <c r="G359" s="179"/>
      <c r="H359" s="179"/>
      <c r="I359" s="179"/>
      <c r="J359" s="179"/>
      <c r="K359" s="179"/>
      <c r="L359" s="179"/>
    </row>
    <row r="360" spans="1:12" ht="14.25">
      <c r="A360" s="179"/>
      <c r="B360" s="179"/>
      <c r="C360" s="179"/>
      <c r="D360" s="179"/>
      <c r="E360" s="179"/>
      <c r="F360" s="179"/>
      <c r="G360" s="179"/>
      <c r="H360" s="179"/>
      <c r="I360" s="179"/>
      <c r="J360" s="179"/>
      <c r="K360" s="179"/>
      <c r="L360" s="179"/>
    </row>
    <row r="361" spans="1:12" ht="14.25">
      <c r="A361" s="179"/>
      <c r="B361" s="179"/>
      <c r="C361" s="179"/>
      <c r="D361" s="179"/>
      <c r="E361" s="179"/>
      <c r="F361" s="179"/>
      <c r="G361" s="179"/>
      <c r="H361" s="179"/>
      <c r="I361" s="179"/>
      <c r="J361" s="179"/>
      <c r="K361" s="179"/>
      <c r="L361" s="179"/>
    </row>
    <row r="362" spans="1:12" ht="14.25">
      <c r="A362" s="179"/>
      <c r="B362" s="179"/>
      <c r="C362" s="179"/>
      <c r="D362" s="179"/>
      <c r="E362" s="179"/>
      <c r="F362" s="179"/>
      <c r="G362" s="179"/>
      <c r="H362" s="179"/>
      <c r="I362" s="179"/>
      <c r="J362" s="179"/>
      <c r="K362" s="179"/>
      <c r="L362" s="179"/>
    </row>
    <row r="363" spans="1:12" ht="14.25">
      <c r="A363" s="179"/>
      <c r="B363" s="179"/>
      <c r="C363" s="179"/>
      <c r="D363" s="179"/>
      <c r="E363" s="179"/>
      <c r="F363" s="179"/>
      <c r="G363" s="179"/>
      <c r="H363" s="179"/>
      <c r="I363" s="179"/>
      <c r="J363" s="179"/>
      <c r="K363" s="179"/>
      <c r="L363" s="179"/>
    </row>
    <row r="364" spans="1:12" ht="14.25">
      <c r="A364" s="179"/>
      <c r="B364" s="179"/>
      <c r="C364" s="179"/>
      <c r="D364" s="179"/>
      <c r="E364" s="179"/>
      <c r="F364" s="179"/>
      <c r="G364" s="179"/>
      <c r="H364" s="179"/>
      <c r="I364" s="179"/>
      <c r="J364" s="179"/>
      <c r="K364" s="179"/>
      <c r="L364" s="179"/>
    </row>
    <row r="365" spans="1:12" ht="14.25">
      <c r="A365" s="179"/>
      <c r="B365" s="179"/>
      <c r="C365" s="179"/>
      <c r="D365" s="179"/>
      <c r="E365" s="179"/>
      <c r="F365" s="179"/>
      <c r="G365" s="179"/>
      <c r="H365" s="179"/>
      <c r="I365" s="179"/>
      <c r="J365" s="179"/>
      <c r="K365" s="179"/>
      <c r="L365" s="179"/>
    </row>
    <row r="366" spans="1:12" ht="14.25">
      <c r="A366" s="179"/>
      <c r="B366" s="179"/>
      <c r="C366" s="179"/>
      <c r="D366" s="179"/>
      <c r="E366" s="179"/>
      <c r="F366" s="179"/>
      <c r="G366" s="179"/>
      <c r="H366" s="179"/>
      <c r="I366" s="179"/>
      <c r="J366" s="179"/>
      <c r="K366" s="179"/>
      <c r="L366" s="179"/>
    </row>
    <row r="367" spans="1:12" ht="14.25">
      <c r="A367" s="179"/>
      <c r="B367" s="179"/>
      <c r="C367" s="179"/>
      <c r="D367" s="179"/>
      <c r="E367" s="179"/>
      <c r="F367" s="179"/>
      <c r="G367" s="179"/>
      <c r="H367" s="179"/>
      <c r="I367" s="179"/>
      <c r="J367" s="179"/>
      <c r="K367" s="179"/>
      <c r="L367" s="179"/>
    </row>
    <row r="368" spans="1:12" ht="14.25">
      <c r="A368" s="179"/>
      <c r="B368" s="179"/>
      <c r="C368" s="179"/>
      <c r="D368" s="179"/>
      <c r="E368" s="179"/>
      <c r="F368" s="179"/>
      <c r="G368" s="179"/>
      <c r="H368" s="179"/>
      <c r="I368" s="179"/>
      <c r="J368" s="179"/>
      <c r="K368" s="179"/>
      <c r="L368" s="179"/>
    </row>
    <row r="369" spans="1:12" ht="14.25">
      <c r="A369" s="179"/>
      <c r="B369" s="179"/>
      <c r="C369" s="179"/>
      <c r="D369" s="179"/>
      <c r="E369" s="179"/>
      <c r="F369" s="179"/>
      <c r="G369" s="179"/>
      <c r="H369" s="179"/>
      <c r="I369" s="179"/>
      <c r="J369" s="179"/>
      <c r="K369" s="179"/>
      <c r="L369" s="179"/>
    </row>
    <row r="370" spans="1:12" ht="14.25">
      <c r="A370" s="179"/>
      <c r="B370" s="179"/>
      <c r="C370" s="179"/>
      <c r="D370" s="179"/>
      <c r="E370" s="179"/>
      <c r="F370" s="179"/>
      <c r="G370" s="179"/>
      <c r="H370" s="179"/>
      <c r="I370" s="179"/>
      <c r="J370" s="179"/>
      <c r="K370" s="179"/>
      <c r="L370" s="179"/>
    </row>
    <row r="371" spans="1:12" ht="14.25">
      <c r="A371" s="179"/>
      <c r="B371" s="179"/>
      <c r="C371" s="179"/>
      <c r="D371" s="179"/>
      <c r="E371" s="179"/>
      <c r="F371" s="179"/>
      <c r="G371" s="179"/>
      <c r="H371" s="179"/>
      <c r="I371" s="179"/>
      <c r="J371" s="179"/>
      <c r="K371" s="179"/>
      <c r="L371" s="179"/>
    </row>
    <row r="372" spans="1:12" ht="14.25">
      <c r="A372" s="179"/>
      <c r="B372" s="179"/>
      <c r="C372" s="179"/>
      <c r="D372" s="179"/>
      <c r="E372" s="179"/>
      <c r="F372" s="179"/>
      <c r="G372" s="179"/>
      <c r="H372" s="179"/>
      <c r="I372" s="179"/>
      <c r="J372" s="179"/>
      <c r="K372" s="179"/>
      <c r="L372" s="179"/>
    </row>
    <row r="373" spans="1:12" ht="14.25">
      <c r="A373" s="179"/>
      <c r="B373" s="179"/>
      <c r="C373" s="179"/>
      <c r="D373" s="179"/>
      <c r="E373" s="179"/>
      <c r="F373" s="179"/>
      <c r="G373" s="179"/>
      <c r="H373" s="179"/>
      <c r="I373" s="179"/>
      <c r="J373" s="179"/>
      <c r="K373" s="179"/>
      <c r="L373" s="179"/>
    </row>
    <row r="374" spans="1:12" ht="14.25">
      <c r="A374" s="179"/>
      <c r="B374" s="179"/>
      <c r="C374" s="179"/>
      <c r="D374" s="179"/>
      <c r="E374" s="179"/>
      <c r="F374" s="179"/>
      <c r="G374" s="179"/>
      <c r="H374" s="179"/>
      <c r="I374" s="179"/>
      <c r="J374" s="179"/>
      <c r="K374" s="179"/>
      <c r="L374" s="179"/>
    </row>
    <row r="375" spans="1:12" ht="14.25">
      <c r="A375" s="179"/>
      <c r="B375" s="179"/>
      <c r="C375" s="179"/>
      <c r="D375" s="179"/>
      <c r="E375" s="179"/>
      <c r="F375" s="179"/>
      <c r="G375" s="179"/>
      <c r="H375" s="179"/>
      <c r="I375" s="179"/>
      <c r="J375" s="179"/>
      <c r="K375" s="179"/>
      <c r="L375" s="179"/>
    </row>
    <row r="376" spans="1:12" ht="14.25">
      <c r="A376" s="179"/>
      <c r="B376" s="179"/>
      <c r="C376" s="179"/>
      <c r="D376" s="179"/>
      <c r="E376" s="179"/>
      <c r="F376" s="179"/>
      <c r="G376" s="179"/>
      <c r="H376" s="179"/>
      <c r="I376" s="179"/>
      <c r="J376" s="179"/>
      <c r="K376" s="179"/>
      <c r="L376" s="179"/>
    </row>
    <row r="377" spans="1:12" ht="14.25">
      <c r="A377" s="179"/>
      <c r="B377" s="179"/>
      <c r="C377" s="179"/>
      <c r="D377" s="179"/>
      <c r="E377" s="179"/>
      <c r="F377" s="179"/>
      <c r="G377" s="179"/>
      <c r="H377" s="179"/>
      <c r="I377" s="179"/>
      <c r="J377" s="179"/>
      <c r="K377" s="179"/>
      <c r="L377" s="179"/>
    </row>
    <row r="378" spans="1:12" ht="14.25">
      <c r="A378" s="179"/>
      <c r="B378" s="179"/>
      <c r="C378" s="179"/>
      <c r="D378" s="179"/>
      <c r="E378" s="179"/>
      <c r="F378" s="179"/>
      <c r="G378" s="179"/>
      <c r="H378" s="179"/>
      <c r="I378" s="179"/>
      <c r="J378" s="179"/>
      <c r="K378" s="179"/>
      <c r="L378" s="179"/>
    </row>
    <row r="379" spans="1:12" ht="14.25">
      <c r="A379" s="179"/>
      <c r="B379" s="179"/>
      <c r="C379" s="179"/>
      <c r="D379" s="179"/>
      <c r="E379" s="179"/>
      <c r="F379" s="179"/>
      <c r="G379" s="179"/>
      <c r="H379" s="179"/>
      <c r="I379" s="179"/>
      <c r="J379" s="179"/>
      <c r="K379" s="179"/>
      <c r="L379" s="179"/>
    </row>
    <row r="380" spans="1:12" ht="14.25">
      <c r="A380" s="179"/>
      <c r="B380" s="179"/>
      <c r="C380" s="179"/>
      <c r="D380" s="179"/>
      <c r="E380" s="179"/>
      <c r="F380" s="179"/>
      <c r="G380" s="179"/>
      <c r="H380" s="179"/>
      <c r="I380" s="179"/>
      <c r="J380" s="179"/>
      <c r="K380" s="179"/>
      <c r="L380" s="179"/>
    </row>
    <row r="381" spans="1:12" ht="14.25">
      <c r="A381" s="179"/>
      <c r="B381" s="179"/>
      <c r="C381" s="179"/>
      <c r="D381" s="179"/>
      <c r="E381" s="179"/>
      <c r="F381" s="179"/>
      <c r="G381" s="179"/>
      <c r="H381" s="179"/>
      <c r="I381" s="179"/>
      <c r="J381" s="179"/>
      <c r="K381" s="179"/>
      <c r="L381" s="179"/>
    </row>
    <row r="382" spans="1:12" ht="14.25">
      <c r="A382" s="179"/>
      <c r="B382" s="179"/>
      <c r="C382" s="179"/>
      <c r="D382" s="179"/>
      <c r="E382" s="179"/>
      <c r="F382" s="179"/>
      <c r="G382" s="179"/>
      <c r="H382" s="179"/>
      <c r="I382" s="179"/>
      <c r="J382" s="179"/>
      <c r="K382" s="179"/>
      <c r="L382" s="179"/>
    </row>
    <row r="383" spans="1:12" ht="14.25">
      <c r="A383" s="179"/>
      <c r="B383" s="179"/>
      <c r="C383" s="179"/>
      <c r="D383" s="179"/>
      <c r="E383" s="179"/>
      <c r="F383" s="179"/>
      <c r="G383" s="179"/>
      <c r="H383" s="179"/>
      <c r="I383" s="179"/>
      <c r="J383" s="179"/>
      <c r="K383" s="179"/>
      <c r="L383" s="179"/>
    </row>
    <row r="384" spans="1:12" ht="14.25">
      <c r="A384" s="179"/>
      <c r="B384" s="179"/>
      <c r="C384" s="179"/>
      <c r="D384" s="179"/>
      <c r="E384" s="179"/>
      <c r="F384" s="179"/>
      <c r="G384" s="179"/>
      <c r="H384" s="179"/>
      <c r="I384" s="179"/>
      <c r="J384" s="179"/>
      <c r="K384" s="179"/>
      <c r="L384" s="179"/>
    </row>
    <row r="385" spans="1:12" ht="14.25">
      <c r="A385" s="179"/>
      <c r="B385" s="179"/>
      <c r="C385" s="179"/>
      <c r="D385" s="179"/>
      <c r="E385" s="179"/>
      <c r="F385" s="179"/>
      <c r="G385" s="179"/>
      <c r="H385" s="179"/>
      <c r="I385" s="179"/>
      <c r="J385" s="179"/>
      <c r="K385" s="179"/>
      <c r="L385" s="179"/>
    </row>
    <row r="386" spans="1:12" ht="14.25">
      <c r="A386" s="179"/>
      <c r="B386" s="179"/>
      <c r="C386" s="179"/>
      <c r="D386" s="179"/>
      <c r="E386" s="179"/>
      <c r="F386" s="179"/>
      <c r="G386" s="179"/>
      <c r="H386" s="179"/>
      <c r="I386" s="179"/>
      <c r="J386" s="179"/>
      <c r="K386" s="179"/>
      <c r="L386" s="179"/>
    </row>
    <row r="387" spans="1:12" ht="14.25">
      <c r="A387" s="179"/>
      <c r="B387" s="179"/>
      <c r="C387" s="179"/>
      <c r="D387" s="179"/>
      <c r="E387" s="179"/>
      <c r="F387" s="179"/>
      <c r="G387" s="179"/>
      <c r="H387" s="179"/>
      <c r="I387" s="179"/>
      <c r="J387" s="179"/>
      <c r="K387" s="179"/>
      <c r="L387" s="179"/>
    </row>
    <row r="388" spans="1:12" ht="14.25">
      <c r="A388" s="179"/>
      <c r="B388" s="179"/>
      <c r="C388" s="179"/>
      <c r="D388" s="179"/>
      <c r="E388" s="179"/>
      <c r="F388" s="179"/>
      <c r="G388" s="179"/>
      <c r="H388" s="179"/>
      <c r="I388" s="179"/>
      <c r="J388" s="179"/>
      <c r="K388" s="179"/>
      <c r="L388" s="179"/>
    </row>
    <row r="389" spans="1:12" ht="14.25">
      <c r="A389" s="179"/>
      <c r="B389" s="179"/>
      <c r="C389" s="179"/>
      <c r="D389" s="179"/>
      <c r="E389" s="179"/>
      <c r="F389" s="179"/>
      <c r="G389" s="179"/>
      <c r="H389" s="179"/>
      <c r="I389" s="179"/>
      <c r="J389" s="179"/>
      <c r="K389" s="179"/>
      <c r="L389" s="179"/>
    </row>
    <row r="390" spans="1:12" ht="14.25">
      <c r="A390" s="179"/>
      <c r="B390" s="179"/>
      <c r="C390" s="179"/>
      <c r="D390" s="179"/>
      <c r="E390" s="179"/>
      <c r="F390" s="179"/>
      <c r="G390" s="179"/>
      <c r="H390" s="179"/>
      <c r="I390" s="179"/>
      <c r="J390" s="179"/>
      <c r="K390" s="179"/>
      <c r="L390" s="179"/>
    </row>
    <row r="391" spans="1:12" ht="14.25">
      <c r="A391" s="179"/>
      <c r="B391" s="179"/>
      <c r="C391" s="179"/>
      <c r="D391" s="179"/>
      <c r="E391" s="179"/>
      <c r="F391" s="179"/>
      <c r="G391" s="179"/>
      <c r="H391" s="179"/>
      <c r="I391" s="179"/>
      <c r="J391" s="179"/>
      <c r="K391" s="179"/>
      <c r="L391" s="179"/>
    </row>
    <row r="392" spans="1:12" ht="14.25">
      <c r="A392" s="179"/>
      <c r="B392" s="179"/>
      <c r="C392" s="179"/>
      <c r="D392" s="179"/>
      <c r="E392" s="179"/>
      <c r="F392" s="179"/>
      <c r="G392" s="179"/>
      <c r="H392" s="179"/>
      <c r="I392" s="179"/>
      <c r="J392" s="179"/>
      <c r="K392" s="179"/>
      <c r="L392" s="179"/>
    </row>
    <row r="393" spans="1:12" ht="14.25">
      <c r="A393" s="179"/>
      <c r="B393" s="179"/>
      <c r="C393" s="179"/>
      <c r="D393" s="179"/>
      <c r="E393" s="179"/>
      <c r="F393" s="179"/>
      <c r="G393" s="179"/>
      <c r="H393" s="179"/>
      <c r="I393" s="179"/>
      <c r="J393" s="179"/>
      <c r="K393" s="179"/>
      <c r="L393" s="179"/>
    </row>
    <row r="394" spans="1:12" ht="14.25">
      <c r="A394" s="179"/>
      <c r="B394" s="179"/>
      <c r="C394" s="179"/>
      <c r="D394" s="179"/>
      <c r="E394" s="179"/>
      <c r="F394" s="179"/>
      <c r="G394" s="179"/>
      <c r="H394" s="179"/>
      <c r="I394" s="179"/>
      <c r="J394" s="179"/>
      <c r="K394" s="179"/>
      <c r="L394" s="179"/>
    </row>
    <row r="395" spans="1:12" ht="14.25">
      <c r="A395" s="179"/>
      <c r="B395" s="179"/>
      <c r="C395" s="179"/>
      <c r="D395" s="179"/>
      <c r="E395" s="179"/>
      <c r="F395" s="179"/>
      <c r="G395" s="179"/>
      <c r="H395" s="179"/>
      <c r="I395" s="179"/>
      <c r="J395" s="179"/>
      <c r="K395" s="179"/>
      <c r="L395" s="179"/>
    </row>
    <row r="396" spans="1:12" ht="14.25">
      <c r="A396" s="179"/>
      <c r="B396" s="179"/>
      <c r="C396" s="179"/>
      <c r="D396" s="179"/>
      <c r="E396" s="179"/>
      <c r="F396" s="179"/>
      <c r="G396" s="179"/>
      <c r="H396" s="179"/>
      <c r="I396" s="179"/>
      <c r="J396" s="179"/>
      <c r="K396" s="179"/>
      <c r="L396" s="179"/>
    </row>
    <row r="397" spans="1:12" ht="14.25">
      <c r="A397" s="179"/>
      <c r="B397" s="179"/>
      <c r="C397" s="179"/>
      <c r="D397" s="179"/>
      <c r="E397" s="179"/>
      <c r="F397" s="179"/>
      <c r="G397" s="179"/>
      <c r="H397" s="179"/>
      <c r="I397" s="179"/>
      <c r="J397" s="179"/>
      <c r="K397" s="179"/>
      <c r="L397" s="179"/>
    </row>
    <row r="398" spans="1:12" ht="14.25">
      <c r="A398" s="179"/>
      <c r="B398" s="179"/>
      <c r="C398" s="179"/>
      <c r="D398" s="179"/>
      <c r="E398" s="179"/>
      <c r="F398" s="179"/>
      <c r="G398" s="179"/>
      <c r="H398" s="179"/>
      <c r="I398" s="179"/>
      <c r="J398" s="179"/>
      <c r="K398" s="179"/>
      <c r="L398" s="179"/>
    </row>
    <row r="399" spans="1:12" ht="14.25">
      <c r="A399" s="179"/>
      <c r="B399" s="179"/>
      <c r="C399" s="179"/>
      <c r="D399" s="179"/>
      <c r="E399" s="179"/>
      <c r="F399" s="179"/>
      <c r="G399" s="179"/>
      <c r="H399" s="179"/>
      <c r="I399" s="179"/>
      <c r="J399" s="179"/>
      <c r="K399" s="179"/>
      <c r="L399" s="179"/>
    </row>
    <row r="400" spans="1:12" ht="14.25">
      <c r="A400" s="179"/>
      <c r="B400" s="179"/>
      <c r="C400" s="179"/>
      <c r="D400" s="179"/>
      <c r="E400" s="179"/>
      <c r="F400" s="179"/>
      <c r="G400" s="179"/>
      <c r="H400" s="179"/>
      <c r="I400" s="179"/>
      <c r="J400" s="179"/>
      <c r="K400" s="179"/>
      <c r="L400" s="179"/>
    </row>
    <row r="401" spans="1:12" ht="14.25">
      <c r="A401" s="179"/>
      <c r="B401" s="179"/>
      <c r="C401" s="179"/>
      <c r="D401" s="179"/>
      <c r="E401" s="179"/>
      <c r="F401" s="179"/>
      <c r="G401" s="179"/>
      <c r="H401" s="179"/>
      <c r="I401" s="179"/>
      <c r="J401" s="179"/>
      <c r="K401" s="179"/>
      <c r="L401" s="179"/>
    </row>
    <row r="402" spans="1:12" ht="14.25">
      <c r="A402" s="179"/>
      <c r="B402" s="179"/>
      <c r="C402" s="179"/>
      <c r="D402" s="179"/>
      <c r="E402" s="179"/>
      <c r="F402" s="179"/>
      <c r="G402" s="179"/>
      <c r="H402" s="179"/>
      <c r="I402" s="179"/>
      <c r="J402" s="179"/>
      <c r="K402" s="179"/>
      <c r="L402" s="179"/>
    </row>
    <row r="403" spans="1:12" ht="14.25">
      <c r="A403" s="179"/>
      <c r="B403" s="179"/>
      <c r="C403" s="179"/>
      <c r="D403" s="179"/>
      <c r="E403" s="179"/>
      <c r="F403" s="179"/>
      <c r="G403" s="179"/>
      <c r="H403" s="179"/>
      <c r="I403" s="179"/>
      <c r="J403" s="179"/>
      <c r="K403" s="179"/>
      <c r="L403" s="179"/>
    </row>
    <row r="404" spans="1:12" ht="14.25">
      <c r="A404" s="179"/>
      <c r="B404" s="179"/>
      <c r="C404" s="179"/>
      <c r="D404" s="179"/>
      <c r="E404" s="179"/>
      <c r="F404" s="179"/>
      <c r="G404" s="179"/>
      <c r="H404" s="179"/>
      <c r="I404" s="179"/>
      <c r="J404" s="179"/>
      <c r="K404" s="179"/>
      <c r="L404" s="179"/>
    </row>
    <row r="405" spans="1:12" ht="14.25">
      <c r="A405" s="179"/>
      <c r="B405" s="179"/>
      <c r="C405" s="179"/>
      <c r="D405" s="179"/>
      <c r="E405" s="179"/>
      <c r="F405" s="179"/>
      <c r="G405" s="179"/>
      <c r="H405" s="179"/>
      <c r="I405" s="179"/>
      <c r="J405" s="179"/>
      <c r="K405" s="179"/>
      <c r="L405" s="179"/>
    </row>
    <row r="406" spans="1:12" ht="14.25">
      <c r="A406" s="179"/>
      <c r="B406" s="179"/>
      <c r="C406" s="179"/>
      <c r="D406" s="179"/>
      <c r="E406" s="179"/>
      <c r="F406" s="179"/>
      <c r="G406" s="179"/>
      <c r="H406" s="179"/>
      <c r="I406" s="179"/>
      <c r="J406" s="179"/>
      <c r="K406" s="179"/>
      <c r="L406" s="179"/>
    </row>
    <row r="407" spans="1:12" ht="14.25">
      <c r="A407" s="179"/>
      <c r="B407" s="179"/>
      <c r="C407" s="179"/>
      <c r="D407" s="179"/>
      <c r="E407" s="179"/>
      <c r="F407" s="179"/>
      <c r="G407" s="179"/>
      <c r="H407" s="179"/>
      <c r="I407" s="179"/>
      <c r="J407" s="179"/>
      <c r="K407" s="179"/>
      <c r="L407" s="179"/>
    </row>
    <row r="408" spans="1:12" ht="14.25">
      <c r="A408" s="179"/>
      <c r="B408" s="179"/>
      <c r="C408" s="179"/>
      <c r="D408" s="179"/>
      <c r="E408" s="179"/>
      <c r="F408" s="179"/>
      <c r="G408" s="179"/>
      <c r="H408" s="179"/>
      <c r="I408" s="179"/>
      <c r="J408" s="179"/>
      <c r="K408" s="179"/>
      <c r="L408" s="179"/>
    </row>
    <row r="409" spans="1:12" ht="14.25">
      <c r="A409" s="179"/>
      <c r="B409" s="179"/>
      <c r="C409" s="179"/>
      <c r="D409" s="179"/>
      <c r="E409" s="179"/>
      <c r="F409" s="179"/>
      <c r="G409" s="179"/>
      <c r="H409" s="179"/>
      <c r="I409" s="179"/>
      <c r="J409" s="179"/>
      <c r="K409" s="179"/>
      <c r="L409" s="179"/>
    </row>
    <row r="410" spans="1:12" ht="14.25">
      <c r="A410" s="179"/>
      <c r="B410" s="179"/>
      <c r="C410" s="179"/>
      <c r="D410" s="179"/>
      <c r="E410" s="179"/>
      <c r="F410" s="179"/>
      <c r="G410" s="179"/>
      <c r="H410" s="179"/>
      <c r="I410" s="179"/>
      <c r="J410" s="179"/>
      <c r="K410" s="179"/>
      <c r="L410" s="179"/>
    </row>
    <row r="411" spans="1:12" ht="14.25">
      <c r="A411" s="179"/>
      <c r="B411" s="179"/>
      <c r="C411" s="179"/>
      <c r="D411" s="179"/>
      <c r="E411" s="179"/>
      <c r="F411" s="179"/>
      <c r="G411" s="179"/>
      <c r="H411" s="179"/>
      <c r="I411" s="179"/>
      <c r="J411" s="179"/>
      <c r="K411" s="179"/>
      <c r="L411" s="179"/>
    </row>
    <row r="412" spans="1:12" ht="14.25">
      <c r="A412" s="179"/>
      <c r="B412" s="179"/>
      <c r="C412" s="179"/>
      <c r="D412" s="179"/>
      <c r="E412" s="179"/>
      <c r="F412" s="179"/>
      <c r="G412" s="179"/>
      <c r="H412" s="179"/>
      <c r="I412" s="179"/>
      <c r="J412" s="179"/>
      <c r="K412" s="179"/>
      <c r="L412" s="179"/>
    </row>
    <row r="413" spans="1:12" ht="14.25">
      <c r="A413" s="179"/>
      <c r="B413" s="179"/>
      <c r="C413" s="179"/>
      <c r="D413" s="179"/>
      <c r="E413" s="179"/>
      <c r="F413" s="179"/>
      <c r="G413" s="179"/>
      <c r="H413" s="179"/>
      <c r="I413" s="179"/>
      <c r="J413" s="179"/>
      <c r="K413" s="179"/>
      <c r="L413" s="179"/>
    </row>
    <row r="414" spans="1:12" ht="14.25">
      <c r="A414" s="179"/>
      <c r="B414" s="179"/>
      <c r="C414" s="179"/>
      <c r="D414" s="179"/>
      <c r="E414" s="179"/>
      <c r="F414" s="179"/>
      <c r="G414" s="179"/>
      <c r="H414" s="179"/>
      <c r="I414" s="179"/>
      <c r="J414" s="179"/>
      <c r="K414" s="179"/>
      <c r="L414" s="179"/>
    </row>
    <row r="415" spans="1:12" ht="14.25">
      <c r="A415" s="179"/>
      <c r="B415" s="179"/>
      <c r="C415" s="179"/>
      <c r="D415" s="179"/>
      <c r="E415" s="179"/>
      <c r="F415" s="179"/>
      <c r="G415" s="179"/>
      <c r="H415" s="179"/>
      <c r="I415" s="179"/>
      <c r="J415" s="179"/>
      <c r="K415" s="179"/>
      <c r="L415" s="179"/>
    </row>
    <row r="416" spans="1:12" ht="14.25">
      <c r="A416" s="179"/>
      <c r="B416" s="179"/>
      <c r="C416" s="179"/>
      <c r="D416" s="179"/>
      <c r="E416" s="179"/>
      <c r="F416" s="179"/>
      <c r="G416" s="179"/>
      <c r="H416" s="179"/>
      <c r="I416" s="179"/>
      <c r="J416" s="179"/>
      <c r="K416" s="179"/>
      <c r="L416" s="179"/>
    </row>
    <row r="417" spans="1:12" ht="14.25">
      <c r="A417" s="179"/>
      <c r="B417" s="179"/>
      <c r="C417" s="179"/>
      <c r="D417" s="179"/>
      <c r="E417" s="179"/>
      <c r="F417" s="179"/>
      <c r="G417" s="179"/>
      <c r="H417" s="179"/>
      <c r="I417" s="179"/>
      <c r="J417" s="179"/>
      <c r="K417" s="179"/>
      <c r="L417" s="179"/>
    </row>
    <row r="418" spans="1:12" ht="14.25">
      <c r="A418" s="179"/>
      <c r="B418" s="179"/>
      <c r="C418" s="179"/>
      <c r="D418" s="179"/>
      <c r="E418" s="179"/>
      <c r="F418" s="179"/>
      <c r="G418" s="179"/>
      <c r="H418" s="179"/>
      <c r="I418" s="179"/>
      <c r="J418" s="179"/>
      <c r="K418" s="179"/>
      <c r="L418" s="179"/>
    </row>
    <row r="419" spans="1:12" ht="14.25">
      <c r="A419" s="179"/>
      <c r="B419" s="179"/>
      <c r="C419" s="179"/>
      <c r="D419" s="179"/>
      <c r="E419" s="179"/>
      <c r="F419" s="179"/>
      <c r="G419" s="179"/>
      <c r="H419" s="179"/>
      <c r="I419" s="179"/>
      <c r="J419" s="179"/>
      <c r="K419" s="179"/>
      <c r="L419" s="179"/>
    </row>
    <row r="420" spans="1:12" ht="14.25">
      <c r="A420" s="179"/>
      <c r="B420" s="179"/>
      <c r="C420" s="179"/>
      <c r="D420" s="179"/>
      <c r="E420" s="179"/>
      <c r="F420" s="179"/>
      <c r="G420" s="179"/>
      <c r="H420" s="179"/>
      <c r="I420" s="179"/>
      <c r="J420" s="179"/>
      <c r="K420" s="179"/>
      <c r="L420" s="179"/>
    </row>
    <row r="421" spans="1:12" ht="14.25">
      <c r="A421" s="179"/>
      <c r="B421" s="179"/>
      <c r="C421" s="179"/>
      <c r="D421" s="179"/>
      <c r="E421" s="179"/>
      <c r="F421" s="179"/>
      <c r="G421" s="179"/>
      <c r="H421" s="179"/>
      <c r="I421" s="179"/>
      <c r="J421" s="179"/>
      <c r="K421" s="179"/>
      <c r="L421" s="179"/>
    </row>
    <row r="422" spans="1:12" ht="14.25">
      <c r="A422" s="179"/>
      <c r="B422" s="179"/>
      <c r="C422" s="179"/>
      <c r="D422" s="179"/>
      <c r="E422" s="179"/>
      <c r="F422" s="179"/>
      <c r="G422" s="179"/>
      <c r="H422" s="179"/>
      <c r="I422" s="179"/>
      <c r="J422" s="179"/>
      <c r="K422" s="179"/>
      <c r="L422" s="179"/>
    </row>
    <row r="423" spans="1:12" ht="14.25">
      <c r="A423" s="179"/>
      <c r="B423" s="179"/>
      <c r="C423" s="179"/>
      <c r="D423" s="179"/>
      <c r="E423" s="179"/>
      <c r="F423" s="179"/>
      <c r="G423" s="179"/>
      <c r="H423" s="179"/>
      <c r="I423" s="179"/>
      <c r="J423" s="179"/>
      <c r="K423" s="179"/>
      <c r="L423" s="179"/>
    </row>
    <row r="424" spans="1:12" ht="14.25">
      <c r="A424" s="179"/>
      <c r="B424" s="179"/>
      <c r="C424" s="179"/>
      <c r="D424" s="179"/>
      <c r="E424" s="179"/>
      <c r="F424" s="179"/>
      <c r="G424" s="179"/>
      <c r="H424" s="179"/>
      <c r="I424" s="179"/>
      <c r="J424" s="179"/>
      <c r="K424" s="179"/>
      <c r="L424" s="179"/>
    </row>
    <row r="425" spans="1:12" ht="14.25">
      <c r="A425" s="179"/>
      <c r="B425" s="179"/>
      <c r="C425" s="179"/>
      <c r="D425" s="179"/>
      <c r="E425" s="179"/>
      <c r="F425" s="179"/>
      <c r="G425" s="179"/>
      <c r="H425" s="179"/>
      <c r="I425" s="179"/>
      <c r="J425" s="179"/>
      <c r="K425" s="179"/>
      <c r="L425" s="179"/>
    </row>
    <row r="426" spans="1:12" ht="14.25">
      <c r="A426" s="179"/>
      <c r="B426" s="179"/>
      <c r="C426" s="179"/>
      <c r="D426" s="179"/>
      <c r="E426" s="179"/>
      <c r="F426" s="179"/>
      <c r="G426" s="179"/>
      <c r="H426" s="179"/>
      <c r="I426" s="179"/>
      <c r="J426" s="179"/>
      <c r="K426" s="179"/>
      <c r="L426" s="179"/>
    </row>
    <row r="427" spans="1:12" ht="14.25">
      <c r="A427" s="179"/>
      <c r="B427" s="179"/>
      <c r="C427" s="179"/>
      <c r="D427" s="179"/>
      <c r="E427" s="179"/>
      <c r="F427" s="179"/>
      <c r="G427" s="179"/>
      <c r="H427" s="179"/>
      <c r="I427" s="179"/>
      <c r="J427" s="179"/>
      <c r="K427" s="179"/>
      <c r="L427" s="179"/>
    </row>
    <row r="428" spans="1:12" ht="14.25">
      <c r="A428" s="179"/>
      <c r="B428" s="179"/>
      <c r="C428" s="179"/>
      <c r="D428" s="179"/>
      <c r="E428" s="179"/>
      <c r="F428" s="179"/>
      <c r="G428" s="179"/>
      <c r="H428" s="179"/>
      <c r="I428" s="179"/>
      <c r="J428" s="179"/>
      <c r="K428" s="179"/>
      <c r="L428" s="179"/>
    </row>
    <row r="429" spans="1:12" ht="14.25">
      <c r="A429" s="179"/>
      <c r="B429" s="179"/>
      <c r="C429" s="179"/>
      <c r="D429" s="179"/>
      <c r="E429" s="179"/>
      <c r="F429" s="179"/>
      <c r="G429" s="179"/>
      <c r="H429" s="179"/>
      <c r="I429" s="179"/>
      <c r="J429" s="179"/>
      <c r="K429" s="179"/>
      <c r="L429" s="179"/>
    </row>
    <row r="430" spans="1:12" ht="14.25">
      <c r="A430" s="179"/>
      <c r="B430" s="179"/>
      <c r="C430" s="179"/>
      <c r="D430" s="179"/>
      <c r="E430" s="179"/>
      <c r="F430" s="179"/>
      <c r="G430" s="179"/>
      <c r="H430" s="179"/>
      <c r="I430" s="179"/>
      <c r="J430" s="179"/>
      <c r="K430" s="179"/>
      <c r="L430" s="179"/>
    </row>
    <row r="431" spans="1:12" ht="14.25">
      <c r="A431" s="179"/>
      <c r="B431" s="179"/>
      <c r="C431" s="179"/>
      <c r="D431" s="179"/>
      <c r="E431" s="179"/>
      <c r="F431" s="179"/>
      <c r="G431" s="179"/>
      <c r="H431" s="179"/>
      <c r="I431" s="179"/>
      <c r="J431" s="179"/>
      <c r="K431" s="179"/>
      <c r="L431" s="179"/>
    </row>
    <row r="432" spans="1:12" ht="14.25">
      <c r="A432" s="179"/>
      <c r="B432" s="179"/>
      <c r="C432" s="179"/>
      <c r="D432" s="179"/>
      <c r="E432" s="179"/>
      <c r="F432" s="179"/>
      <c r="G432" s="179"/>
      <c r="H432" s="179"/>
      <c r="I432" s="179"/>
      <c r="J432" s="179"/>
      <c r="K432" s="179"/>
      <c r="L432" s="179"/>
    </row>
    <row r="433" spans="1:12" ht="14.25">
      <c r="A433" s="179"/>
      <c r="B433" s="179"/>
      <c r="C433" s="179"/>
      <c r="D433" s="179"/>
      <c r="E433" s="179"/>
      <c r="F433" s="179"/>
      <c r="G433" s="179"/>
      <c r="H433" s="179"/>
      <c r="I433" s="179"/>
      <c r="J433" s="179"/>
      <c r="K433" s="179"/>
      <c r="L433" s="179"/>
    </row>
    <row r="434" spans="1:12" ht="14.25">
      <c r="A434" s="179"/>
      <c r="B434" s="179"/>
      <c r="C434" s="179"/>
      <c r="D434" s="179"/>
      <c r="E434" s="179"/>
      <c r="F434" s="179"/>
      <c r="G434" s="179"/>
      <c r="H434" s="179"/>
      <c r="I434" s="179"/>
      <c r="J434" s="179"/>
      <c r="K434" s="179"/>
      <c r="L434" s="179"/>
    </row>
    <row r="435" spans="1:12" ht="14.25">
      <c r="A435" s="179"/>
      <c r="B435" s="179"/>
      <c r="C435" s="179"/>
      <c r="D435" s="179"/>
      <c r="E435" s="179"/>
      <c r="F435" s="179"/>
      <c r="G435" s="179"/>
      <c r="H435" s="179"/>
      <c r="I435" s="179"/>
      <c r="J435" s="179"/>
      <c r="K435" s="179"/>
      <c r="L435" s="179"/>
    </row>
    <row r="436" spans="1:12" ht="14.25">
      <c r="A436" s="179"/>
      <c r="B436" s="179"/>
      <c r="C436" s="179"/>
      <c r="D436" s="179"/>
      <c r="E436" s="179"/>
      <c r="F436" s="179"/>
      <c r="G436" s="179"/>
      <c r="H436" s="179"/>
      <c r="I436" s="179"/>
      <c r="J436" s="179"/>
      <c r="K436" s="179"/>
      <c r="L436" s="179"/>
    </row>
    <row r="437" spans="1:12" ht="14.25">
      <c r="A437" s="179"/>
      <c r="B437" s="179"/>
      <c r="C437" s="179"/>
      <c r="D437" s="179"/>
      <c r="E437" s="179"/>
      <c r="F437" s="179"/>
      <c r="G437" s="179"/>
      <c r="H437" s="179"/>
      <c r="I437" s="179"/>
      <c r="J437" s="179"/>
      <c r="K437" s="179"/>
      <c r="L437" s="179"/>
    </row>
    <row r="438" spans="1:12" ht="14.25">
      <c r="A438" s="179"/>
      <c r="B438" s="179"/>
      <c r="C438" s="179"/>
      <c r="D438" s="179"/>
      <c r="E438" s="179"/>
      <c r="F438" s="179"/>
      <c r="G438" s="179"/>
      <c r="H438" s="179"/>
      <c r="I438" s="179"/>
      <c r="J438" s="179"/>
      <c r="K438" s="179"/>
      <c r="L438" s="179"/>
    </row>
    <row r="439" spans="1:12" ht="14.25">
      <c r="A439" s="179"/>
      <c r="B439" s="179"/>
      <c r="C439" s="179"/>
      <c r="D439" s="179"/>
      <c r="E439" s="179"/>
      <c r="F439" s="179"/>
      <c r="G439" s="179"/>
      <c r="H439" s="179"/>
      <c r="I439" s="179"/>
      <c r="J439" s="179"/>
      <c r="K439" s="179"/>
      <c r="L439" s="179"/>
    </row>
    <row r="440" spans="1:12" ht="14.25">
      <c r="A440" s="179"/>
      <c r="B440" s="179"/>
      <c r="C440" s="179"/>
      <c r="D440" s="179"/>
      <c r="E440" s="179"/>
      <c r="F440" s="179"/>
      <c r="G440" s="179"/>
      <c r="H440" s="179"/>
      <c r="I440" s="179"/>
      <c r="J440" s="179"/>
      <c r="K440" s="179"/>
      <c r="L440" s="179"/>
    </row>
    <row r="441" spans="1:12" ht="14.25">
      <c r="A441" s="179"/>
      <c r="B441" s="179"/>
      <c r="C441" s="179"/>
      <c r="D441" s="179"/>
      <c r="E441" s="179"/>
      <c r="F441" s="179"/>
      <c r="G441" s="179"/>
      <c r="H441" s="179"/>
      <c r="I441" s="179"/>
      <c r="J441" s="179"/>
      <c r="K441" s="179"/>
      <c r="L441" s="179"/>
    </row>
    <row r="442" spans="1:12" ht="14.25">
      <c r="A442" s="179"/>
      <c r="B442" s="179"/>
      <c r="C442" s="179"/>
      <c r="D442" s="179"/>
      <c r="E442" s="179"/>
      <c r="F442" s="179"/>
      <c r="G442" s="179"/>
      <c r="H442" s="179"/>
      <c r="I442" s="179"/>
      <c r="J442" s="179"/>
      <c r="K442" s="179"/>
      <c r="L442" s="179"/>
    </row>
    <row r="443" spans="1:12" ht="14.25">
      <c r="A443" s="179"/>
      <c r="B443" s="179"/>
      <c r="C443" s="179"/>
      <c r="D443" s="179"/>
      <c r="E443" s="179"/>
      <c r="F443" s="179"/>
      <c r="G443" s="179"/>
      <c r="H443" s="179"/>
      <c r="I443" s="179"/>
      <c r="J443" s="179"/>
      <c r="K443" s="179"/>
      <c r="L443" s="179"/>
    </row>
    <row r="444" spans="1:12" ht="14.25">
      <c r="A444" s="179"/>
      <c r="B444" s="179"/>
      <c r="C444" s="179"/>
      <c r="D444" s="179"/>
      <c r="E444" s="179"/>
      <c r="F444" s="179"/>
      <c r="G444" s="179"/>
      <c r="H444" s="179"/>
      <c r="I444" s="179"/>
      <c r="J444" s="179"/>
      <c r="K444" s="179"/>
      <c r="L444" s="179"/>
    </row>
    <row r="445" spans="1:12" ht="14.25">
      <c r="A445" s="179"/>
      <c r="B445" s="179"/>
      <c r="C445" s="179"/>
      <c r="D445" s="179"/>
      <c r="E445" s="179"/>
      <c r="F445" s="179"/>
      <c r="G445" s="179"/>
      <c r="H445" s="179"/>
      <c r="I445" s="179"/>
      <c r="J445" s="179"/>
      <c r="K445" s="179"/>
      <c r="L445" s="179"/>
    </row>
    <row r="446" spans="1:12" ht="14.25">
      <c r="A446" s="179"/>
      <c r="B446" s="179"/>
      <c r="C446" s="179"/>
      <c r="D446" s="179"/>
      <c r="E446" s="179"/>
      <c r="F446" s="179"/>
      <c r="G446" s="179"/>
      <c r="H446" s="179"/>
      <c r="I446" s="179"/>
      <c r="J446" s="179"/>
      <c r="K446" s="179"/>
      <c r="L446" s="179"/>
    </row>
    <row r="447" spans="1:12" ht="14.25">
      <c r="A447" s="179"/>
      <c r="B447" s="179"/>
      <c r="C447" s="179"/>
      <c r="D447" s="179"/>
      <c r="E447" s="179"/>
      <c r="F447" s="179"/>
      <c r="G447" s="179"/>
      <c r="H447" s="179"/>
      <c r="I447" s="179"/>
      <c r="J447" s="179"/>
      <c r="K447" s="179"/>
      <c r="L447" s="179"/>
    </row>
    <row r="448" spans="1:12" ht="14.25">
      <c r="A448" s="179"/>
      <c r="B448" s="179"/>
      <c r="C448" s="179"/>
      <c r="D448" s="179"/>
      <c r="E448" s="179"/>
      <c r="F448" s="179"/>
      <c r="G448" s="179"/>
      <c r="H448" s="179"/>
      <c r="I448" s="179"/>
      <c r="J448" s="179"/>
      <c r="K448" s="179"/>
      <c r="L448" s="179"/>
    </row>
    <row r="449" spans="1:12" ht="14.25">
      <c r="A449" s="179"/>
      <c r="B449" s="179"/>
      <c r="C449" s="179"/>
      <c r="D449" s="179"/>
      <c r="E449" s="179"/>
      <c r="F449" s="179"/>
      <c r="G449" s="179"/>
      <c r="H449" s="179"/>
      <c r="I449" s="179"/>
      <c r="J449" s="179"/>
      <c r="K449" s="179"/>
      <c r="L449" s="179"/>
    </row>
    <row r="450" spans="1:12" ht="14.25">
      <c r="A450" s="179"/>
      <c r="B450" s="179"/>
      <c r="C450" s="179"/>
      <c r="D450" s="179"/>
      <c r="E450" s="179"/>
      <c r="F450" s="179"/>
      <c r="G450" s="179"/>
      <c r="H450" s="179"/>
      <c r="I450" s="179"/>
      <c r="J450" s="179"/>
      <c r="K450" s="179"/>
      <c r="L450" s="179"/>
    </row>
    <row r="451" spans="1:12" ht="14.25">
      <c r="A451" s="179"/>
      <c r="B451" s="179"/>
      <c r="C451" s="179"/>
      <c r="D451" s="179"/>
      <c r="E451" s="179"/>
      <c r="F451" s="179"/>
      <c r="G451" s="179"/>
      <c r="H451" s="179"/>
      <c r="I451" s="179"/>
      <c r="J451" s="179"/>
      <c r="K451" s="179"/>
      <c r="L451" s="179"/>
    </row>
    <row r="452" spans="1:12" ht="14.25">
      <c r="A452" s="179"/>
      <c r="B452" s="179"/>
      <c r="C452" s="179"/>
      <c r="D452" s="179"/>
      <c r="E452" s="179"/>
      <c r="F452" s="179"/>
      <c r="G452" s="179"/>
      <c r="H452" s="179"/>
      <c r="I452" s="179"/>
      <c r="J452" s="179"/>
      <c r="K452" s="179"/>
      <c r="L452" s="179"/>
    </row>
    <row r="453" spans="1:12" ht="14.25">
      <c r="A453" s="179"/>
      <c r="B453" s="179"/>
      <c r="C453" s="179"/>
      <c r="D453" s="179"/>
      <c r="E453" s="179"/>
      <c r="F453" s="179"/>
      <c r="G453" s="179"/>
      <c r="H453" s="179"/>
      <c r="I453" s="179"/>
      <c r="J453" s="179"/>
      <c r="K453" s="179"/>
      <c r="L453" s="179"/>
    </row>
    <row r="454" spans="1:12" ht="14.25">
      <c r="A454" s="179"/>
      <c r="B454" s="179"/>
      <c r="C454" s="179"/>
      <c r="D454" s="179"/>
      <c r="E454" s="179"/>
      <c r="F454" s="179"/>
      <c r="G454" s="179"/>
      <c r="H454" s="179"/>
      <c r="I454" s="179"/>
      <c r="J454" s="179"/>
      <c r="K454" s="179"/>
      <c r="L454" s="179"/>
    </row>
    <row r="455" spans="1:12" ht="14.25">
      <c r="A455" s="179"/>
      <c r="B455" s="179"/>
      <c r="C455" s="179"/>
      <c r="D455" s="179"/>
      <c r="E455" s="179"/>
      <c r="F455" s="179"/>
      <c r="G455" s="179"/>
      <c r="H455" s="179"/>
      <c r="I455" s="179"/>
      <c r="J455" s="179"/>
      <c r="K455" s="179"/>
      <c r="L455" s="179"/>
    </row>
    <row r="456" spans="1:12" ht="14.25">
      <c r="A456" s="179"/>
      <c r="B456" s="179"/>
      <c r="C456" s="179"/>
      <c r="D456" s="179"/>
      <c r="E456" s="179"/>
      <c r="F456" s="179"/>
      <c r="G456" s="179"/>
      <c r="H456" s="179"/>
      <c r="I456" s="179"/>
      <c r="J456" s="179"/>
      <c r="K456" s="179"/>
      <c r="L456" s="179"/>
    </row>
    <row r="457" spans="1:12" ht="14.25">
      <c r="A457" s="179"/>
      <c r="B457" s="179"/>
      <c r="C457" s="179"/>
      <c r="D457" s="179"/>
      <c r="E457" s="179"/>
      <c r="F457" s="179"/>
      <c r="G457" s="179"/>
      <c r="H457" s="179"/>
      <c r="I457" s="179"/>
      <c r="J457" s="179"/>
      <c r="K457" s="179"/>
      <c r="L457" s="179"/>
    </row>
    <row r="458" spans="1:12" ht="14.25">
      <c r="A458" s="179"/>
      <c r="B458" s="179"/>
      <c r="C458" s="179"/>
      <c r="D458" s="179"/>
      <c r="E458" s="179"/>
      <c r="F458" s="179"/>
      <c r="G458" s="179"/>
      <c r="H458" s="179"/>
      <c r="I458" s="179"/>
      <c r="J458" s="179"/>
      <c r="K458" s="179"/>
      <c r="L458" s="179"/>
    </row>
    <row r="459" spans="1:12" ht="14.25">
      <c r="A459" s="179"/>
      <c r="B459" s="179"/>
      <c r="C459" s="179"/>
      <c r="D459" s="179"/>
      <c r="E459" s="179"/>
      <c r="F459" s="179"/>
      <c r="G459" s="179"/>
      <c r="H459" s="179"/>
      <c r="I459" s="179"/>
      <c r="J459" s="179"/>
      <c r="K459" s="179"/>
      <c r="L459" s="179"/>
    </row>
    <row r="460" spans="1:12" ht="14.25">
      <c r="A460" s="179"/>
      <c r="B460" s="179"/>
      <c r="C460" s="179"/>
      <c r="D460" s="179"/>
      <c r="E460" s="179"/>
      <c r="F460" s="179"/>
      <c r="G460" s="179"/>
      <c r="H460" s="179"/>
      <c r="I460" s="179"/>
      <c r="J460" s="179"/>
      <c r="K460" s="179"/>
      <c r="L460" s="179"/>
    </row>
    <row r="461" spans="1:12" ht="14.25">
      <c r="A461" s="179"/>
      <c r="B461" s="179"/>
      <c r="C461" s="179"/>
      <c r="D461" s="179"/>
      <c r="E461" s="179"/>
      <c r="F461" s="179"/>
      <c r="G461" s="179"/>
      <c r="H461" s="179"/>
      <c r="I461" s="179"/>
      <c r="J461" s="179"/>
      <c r="K461" s="179"/>
      <c r="L461" s="179"/>
    </row>
    <row r="462" spans="1:12" ht="14.25">
      <c r="A462" s="179"/>
      <c r="B462" s="179"/>
      <c r="C462" s="179"/>
      <c r="D462" s="179"/>
      <c r="E462" s="179"/>
      <c r="F462" s="179"/>
      <c r="G462" s="179"/>
      <c r="H462" s="179"/>
      <c r="I462" s="179"/>
      <c r="J462" s="179"/>
      <c r="K462" s="179"/>
      <c r="L462" s="179"/>
    </row>
    <row r="463" spans="1:12" ht="14.25">
      <c r="A463" s="179"/>
      <c r="B463" s="179"/>
      <c r="C463" s="179"/>
      <c r="D463" s="179"/>
      <c r="E463" s="179"/>
      <c r="F463" s="179"/>
      <c r="G463" s="179"/>
      <c r="H463" s="179"/>
      <c r="I463" s="179"/>
      <c r="J463" s="179"/>
      <c r="K463" s="179"/>
      <c r="L463" s="179"/>
    </row>
    <row r="464" spans="1:12" ht="14.25">
      <c r="A464" s="179"/>
      <c r="B464" s="179"/>
      <c r="C464" s="179"/>
      <c r="D464" s="179"/>
      <c r="E464" s="179"/>
      <c r="F464" s="179"/>
      <c r="G464" s="179"/>
      <c r="H464" s="179"/>
      <c r="I464" s="179"/>
      <c r="J464" s="179"/>
      <c r="K464" s="179"/>
      <c r="L464" s="179"/>
    </row>
    <row r="465" spans="1:12" ht="14.25">
      <c r="A465" s="179"/>
      <c r="B465" s="179"/>
      <c r="C465" s="179"/>
      <c r="D465" s="179"/>
      <c r="E465" s="179"/>
      <c r="F465" s="179"/>
      <c r="G465" s="179"/>
      <c r="H465" s="179"/>
      <c r="I465" s="179"/>
      <c r="J465" s="179"/>
      <c r="K465" s="179"/>
      <c r="L465" s="179"/>
    </row>
    <row r="466" spans="1:12" ht="14.25">
      <c r="A466" s="179"/>
      <c r="B466" s="179"/>
      <c r="C466" s="179"/>
      <c r="D466" s="179"/>
      <c r="E466" s="179"/>
      <c r="F466" s="179"/>
      <c r="G466" s="179"/>
      <c r="H466" s="179"/>
      <c r="I466" s="179"/>
      <c r="J466" s="179"/>
      <c r="K466" s="179"/>
      <c r="L466" s="179"/>
    </row>
    <row r="467" spans="1:12" ht="14.25">
      <c r="A467" s="179"/>
      <c r="B467" s="179"/>
      <c r="C467" s="179"/>
      <c r="D467" s="179"/>
      <c r="E467" s="179"/>
      <c r="F467" s="179"/>
      <c r="G467" s="179"/>
      <c r="H467" s="179"/>
      <c r="I467" s="179"/>
      <c r="J467" s="179"/>
      <c r="K467" s="179"/>
      <c r="L467" s="179"/>
    </row>
    <row r="468" spans="1:12" ht="14.25">
      <c r="A468" s="179"/>
      <c r="B468" s="179"/>
      <c r="C468" s="179"/>
      <c r="D468" s="179"/>
      <c r="E468" s="179"/>
      <c r="F468" s="179"/>
      <c r="G468" s="179"/>
      <c r="H468" s="179"/>
      <c r="I468" s="179"/>
      <c r="J468" s="179"/>
      <c r="K468" s="179"/>
      <c r="L468" s="179"/>
    </row>
    <row r="469" spans="1:12" ht="14.25">
      <c r="A469" s="179"/>
      <c r="B469" s="179"/>
      <c r="C469" s="179"/>
      <c r="D469" s="179"/>
      <c r="E469" s="179"/>
      <c r="F469" s="179"/>
      <c r="G469" s="179"/>
      <c r="H469" s="179"/>
      <c r="I469" s="179"/>
      <c r="J469" s="179"/>
      <c r="K469" s="179"/>
      <c r="L469" s="179"/>
    </row>
    <row r="470" spans="1:12" ht="14.25">
      <c r="A470" s="179"/>
      <c r="B470" s="179"/>
      <c r="C470" s="179"/>
      <c r="D470" s="179"/>
      <c r="E470" s="179"/>
      <c r="F470" s="179"/>
      <c r="G470" s="179"/>
      <c r="H470" s="179"/>
      <c r="I470" s="179"/>
      <c r="J470" s="179"/>
      <c r="K470" s="179"/>
      <c r="L470" s="179"/>
    </row>
    <row r="471" spans="1:12" ht="14.25">
      <c r="A471" s="179"/>
      <c r="B471" s="179"/>
      <c r="C471" s="179"/>
      <c r="D471" s="179"/>
      <c r="E471" s="179"/>
      <c r="F471" s="179"/>
      <c r="G471" s="179"/>
      <c r="H471" s="179"/>
      <c r="I471" s="179"/>
      <c r="J471" s="179"/>
      <c r="K471" s="179"/>
      <c r="L471" s="179"/>
    </row>
    <row r="472" spans="1:12" ht="14.25">
      <c r="A472" s="179"/>
      <c r="B472" s="179"/>
      <c r="C472" s="179"/>
      <c r="D472" s="179"/>
      <c r="E472" s="179"/>
      <c r="F472" s="179"/>
      <c r="G472" s="179"/>
      <c r="H472" s="179"/>
      <c r="I472" s="179"/>
      <c r="J472" s="179"/>
      <c r="K472" s="179"/>
      <c r="L472" s="179"/>
    </row>
    <row r="473" spans="1:12" ht="14.25">
      <c r="A473" s="179"/>
      <c r="B473" s="179"/>
      <c r="C473" s="179"/>
      <c r="D473" s="179"/>
      <c r="E473" s="179"/>
      <c r="F473" s="179"/>
      <c r="G473" s="179"/>
      <c r="H473" s="179"/>
      <c r="I473" s="179"/>
      <c r="J473" s="179"/>
      <c r="K473" s="179"/>
      <c r="L473" s="179"/>
    </row>
    <row r="474" spans="1:12" ht="14.25">
      <c r="A474" s="179"/>
      <c r="B474" s="179"/>
      <c r="C474" s="179"/>
      <c r="D474" s="179"/>
      <c r="E474" s="179"/>
      <c r="F474" s="179"/>
      <c r="G474" s="179"/>
      <c r="H474" s="179"/>
      <c r="I474" s="179"/>
      <c r="J474" s="179"/>
      <c r="K474" s="179"/>
      <c r="L474" s="179"/>
    </row>
    <row r="475" spans="1:12" ht="14.25">
      <c r="A475" s="179"/>
      <c r="B475" s="179"/>
      <c r="C475" s="179"/>
      <c r="D475" s="179"/>
      <c r="E475" s="179"/>
      <c r="F475" s="179"/>
      <c r="G475" s="179"/>
      <c r="H475" s="179"/>
      <c r="I475" s="179"/>
      <c r="J475" s="179"/>
      <c r="K475" s="179"/>
      <c r="L475" s="179"/>
    </row>
    <row r="476" spans="1:12" ht="14.25">
      <c r="A476" s="179"/>
      <c r="B476" s="179"/>
      <c r="C476" s="179"/>
      <c r="D476" s="179"/>
      <c r="E476" s="179"/>
      <c r="F476" s="179"/>
      <c r="G476" s="179"/>
      <c r="H476" s="179"/>
      <c r="I476" s="179"/>
      <c r="J476" s="179"/>
      <c r="K476" s="179"/>
      <c r="L476" s="179"/>
    </row>
    <row r="477" spans="1:12" ht="14.25">
      <c r="A477" s="179"/>
      <c r="B477" s="179"/>
      <c r="C477" s="179"/>
      <c r="D477" s="179"/>
      <c r="E477" s="179"/>
      <c r="F477" s="179"/>
      <c r="G477" s="179"/>
      <c r="H477" s="179"/>
      <c r="I477" s="179"/>
      <c r="J477" s="179"/>
      <c r="K477" s="179"/>
      <c r="L477" s="179"/>
    </row>
    <row r="478" spans="1:12" ht="14.25">
      <c r="A478" s="179"/>
      <c r="B478" s="179"/>
      <c r="C478" s="179"/>
      <c r="D478" s="179"/>
      <c r="E478" s="179"/>
      <c r="F478" s="179"/>
      <c r="G478" s="179"/>
      <c r="H478" s="179"/>
      <c r="I478" s="179"/>
      <c r="J478" s="179"/>
      <c r="K478" s="179"/>
      <c r="L478" s="179"/>
    </row>
    <row r="479" spans="1:12" ht="14.25">
      <c r="A479" s="179"/>
      <c r="B479" s="179"/>
      <c r="C479" s="179"/>
      <c r="D479" s="179"/>
      <c r="E479" s="179"/>
      <c r="F479" s="179"/>
      <c r="G479" s="179"/>
      <c r="H479" s="179"/>
      <c r="I479" s="179"/>
      <c r="J479" s="179"/>
      <c r="K479" s="179"/>
      <c r="L479" s="179"/>
    </row>
    <row r="480" spans="1:12" ht="14.25">
      <c r="A480" s="179"/>
      <c r="B480" s="179"/>
      <c r="C480" s="179"/>
      <c r="D480" s="179"/>
      <c r="E480" s="179"/>
      <c r="F480" s="179"/>
      <c r="G480" s="179"/>
      <c r="H480" s="179"/>
      <c r="I480" s="179"/>
      <c r="J480" s="179"/>
      <c r="K480" s="179"/>
      <c r="L480" s="179"/>
    </row>
    <row r="481" spans="1:12" ht="14.25">
      <c r="A481" s="179"/>
      <c r="B481" s="179"/>
      <c r="C481" s="179"/>
      <c r="D481" s="179"/>
      <c r="E481" s="179"/>
      <c r="F481" s="179"/>
      <c r="G481" s="179"/>
      <c r="H481" s="179"/>
      <c r="I481" s="179"/>
      <c r="J481" s="179"/>
      <c r="K481" s="179"/>
      <c r="L481" s="179"/>
    </row>
    <row r="482" spans="1:12" ht="14.25">
      <c r="A482" s="179"/>
      <c r="B482" s="179"/>
      <c r="C482" s="179"/>
      <c r="D482" s="179"/>
      <c r="E482" s="179"/>
      <c r="F482" s="179"/>
      <c r="G482" s="179"/>
      <c r="H482" s="179"/>
      <c r="I482" s="179"/>
      <c r="J482" s="179"/>
      <c r="K482" s="179"/>
      <c r="L482" s="179"/>
    </row>
    <row r="483" spans="1:12" ht="14.25">
      <c r="A483" s="179"/>
      <c r="B483" s="179"/>
      <c r="C483" s="179"/>
      <c r="D483" s="179"/>
      <c r="E483" s="179"/>
      <c r="F483" s="179"/>
      <c r="G483" s="179"/>
      <c r="H483" s="179"/>
      <c r="I483" s="179"/>
      <c r="J483" s="179"/>
      <c r="K483" s="179"/>
      <c r="L483" s="179"/>
    </row>
    <row r="484" spans="1:12" ht="14.25">
      <c r="A484" s="179"/>
      <c r="B484" s="179"/>
      <c r="C484" s="179"/>
      <c r="D484" s="179"/>
      <c r="E484" s="179"/>
      <c r="F484" s="179"/>
      <c r="G484" s="179"/>
      <c r="H484" s="179"/>
      <c r="I484" s="179"/>
      <c r="J484" s="179"/>
      <c r="K484" s="179"/>
      <c r="L484" s="179"/>
    </row>
    <row r="485" spans="1:12" ht="14.25">
      <c r="A485" s="179"/>
      <c r="B485" s="179"/>
      <c r="C485" s="179"/>
      <c r="D485" s="179"/>
      <c r="E485" s="179"/>
      <c r="F485" s="179"/>
      <c r="G485" s="179"/>
      <c r="H485" s="179"/>
      <c r="I485" s="179"/>
      <c r="J485" s="179"/>
      <c r="K485" s="179"/>
      <c r="L485" s="179"/>
    </row>
    <row r="486" spans="1:12" ht="14.25">
      <c r="A486" s="179"/>
      <c r="B486" s="179"/>
      <c r="C486" s="179"/>
      <c r="D486" s="179"/>
      <c r="E486" s="179"/>
      <c r="F486" s="179"/>
      <c r="G486" s="179"/>
      <c r="H486" s="179"/>
      <c r="I486" s="179"/>
      <c r="J486" s="179"/>
      <c r="K486" s="179"/>
      <c r="L486" s="179"/>
    </row>
    <row r="487" spans="1:12" ht="14.25">
      <c r="A487" s="179"/>
      <c r="B487" s="179"/>
      <c r="C487" s="179"/>
      <c r="D487" s="179"/>
      <c r="E487" s="179"/>
      <c r="F487" s="179"/>
      <c r="G487" s="179"/>
      <c r="H487" s="179"/>
      <c r="I487" s="179"/>
      <c r="J487" s="179"/>
      <c r="K487" s="179"/>
      <c r="L487" s="179"/>
    </row>
    <row r="488" spans="1:12" ht="14.25">
      <c r="A488" s="179"/>
      <c r="B488" s="179"/>
      <c r="C488" s="179"/>
      <c r="D488" s="179"/>
      <c r="E488" s="179"/>
      <c r="F488" s="179"/>
      <c r="G488" s="179"/>
      <c r="H488" s="179"/>
      <c r="I488" s="179"/>
      <c r="J488" s="179"/>
      <c r="K488" s="179"/>
      <c r="L488" s="179"/>
    </row>
    <row r="489" spans="1:12" ht="14.25">
      <c r="A489" s="179"/>
      <c r="B489" s="179"/>
      <c r="C489" s="179"/>
      <c r="D489" s="179"/>
      <c r="E489" s="179"/>
      <c r="F489" s="179"/>
      <c r="G489" s="179"/>
      <c r="H489" s="179"/>
      <c r="I489" s="179"/>
      <c r="J489" s="179"/>
      <c r="K489" s="179"/>
      <c r="L489" s="179"/>
    </row>
    <row r="490" spans="1:12" ht="14.25">
      <c r="A490" s="179"/>
      <c r="B490" s="179"/>
      <c r="C490" s="179"/>
      <c r="D490" s="179"/>
      <c r="E490" s="179"/>
      <c r="F490" s="179"/>
      <c r="G490" s="179"/>
      <c r="H490" s="179"/>
      <c r="I490" s="179"/>
      <c r="J490" s="179"/>
      <c r="K490" s="179"/>
      <c r="L490" s="179"/>
    </row>
    <row r="491" spans="1:12" ht="14.25">
      <c r="A491" s="179"/>
      <c r="B491" s="179"/>
      <c r="C491" s="179"/>
      <c r="D491" s="179"/>
      <c r="E491" s="179"/>
      <c r="F491" s="179"/>
      <c r="G491" s="179"/>
      <c r="H491" s="179"/>
      <c r="I491" s="179"/>
      <c r="J491" s="179"/>
      <c r="K491" s="179"/>
      <c r="L491" s="179"/>
    </row>
    <row r="492" spans="1:12" ht="14.25">
      <c r="A492" s="179"/>
      <c r="B492" s="179"/>
      <c r="C492" s="179"/>
      <c r="D492" s="179"/>
      <c r="E492" s="179"/>
      <c r="F492" s="179"/>
      <c r="G492" s="179"/>
      <c r="H492" s="179"/>
      <c r="I492" s="179"/>
      <c r="J492" s="179"/>
      <c r="K492" s="179"/>
      <c r="L492" s="179"/>
    </row>
    <row r="493" spans="1:12" ht="14.25">
      <c r="A493" s="179"/>
      <c r="B493" s="179"/>
      <c r="C493" s="179"/>
      <c r="D493" s="179"/>
      <c r="E493" s="179"/>
      <c r="F493" s="179"/>
      <c r="G493" s="179"/>
      <c r="H493" s="179"/>
      <c r="I493" s="179"/>
      <c r="J493" s="179"/>
      <c r="K493" s="179"/>
      <c r="L493" s="179"/>
    </row>
    <row r="494" spans="1:12" ht="14.25">
      <c r="A494" s="179"/>
      <c r="B494" s="179"/>
      <c r="C494" s="179"/>
      <c r="D494" s="179"/>
      <c r="E494" s="179"/>
      <c r="F494" s="179"/>
      <c r="G494" s="179"/>
      <c r="H494" s="179"/>
      <c r="I494" s="179"/>
      <c r="J494" s="179"/>
      <c r="K494" s="179"/>
      <c r="L494" s="179"/>
    </row>
    <row r="495" spans="1:12" ht="14.25">
      <c r="A495" s="179"/>
      <c r="B495" s="179"/>
      <c r="C495" s="179"/>
      <c r="D495" s="179"/>
      <c r="E495" s="179"/>
      <c r="F495" s="179"/>
      <c r="G495" s="179"/>
      <c r="H495" s="179"/>
      <c r="I495" s="179"/>
      <c r="J495" s="179"/>
      <c r="K495" s="179"/>
      <c r="L495" s="179"/>
    </row>
    <row r="496" spans="1:12" ht="14.25">
      <c r="A496" s="179"/>
      <c r="B496" s="179"/>
      <c r="C496" s="179"/>
      <c r="D496" s="179"/>
      <c r="E496" s="179"/>
      <c r="F496" s="179"/>
      <c r="G496" s="179"/>
      <c r="H496" s="179"/>
      <c r="I496" s="179"/>
      <c r="J496" s="179"/>
      <c r="K496" s="179"/>
      <c r="L496" s="179"/>
    </row>
    <row r="497" spans="1:12" ht="14.25">
      <c r="A497" s="179"/>
      <c r="B497" s="179"/>
      <c r="C497" s="179"/>
      <c r="D497" s="179"/>
      <c r="E497" s="179"/>
      <c r="F497" s="179"/>
      <c r="G497" s="179"/>
      <c r="H497" s="179"/>
      <c r="I497" s="179"/>
      <c r="J497" s="179"/>
      <c r="K497" s="179"/>
      <c r="L497" s="179"/>
    </row>
    <row r="498" spans="1:12" ht="14.25">
      <c r="A498" s="179"/>
      <c r="B498" s="179"/>
      <c r="C498" s="179"/>
      <c r="D498" s="179"/>
      <c r="E498" s="179"/>
      <c r="F498" s="179"/>
      <c r="G498" s="179"/>
      <c r="H498" s="179"/>
      <c r="I498" s="179"/>
      <c r="J498" s="179"/>
      <c r="K498" s="179"/>
      <c r="L498" s="179"/>
    </row>
    <row r="499" spans="1:12" ht="14.25">
      <c r="A499" s="179"/>
      <c r="B499" s="179"/>
      <c r="C499" s="179"/>
      <c r="D499" s="179"/>
      <c r="E499" s="179"/>
      <c r="F499" s="179"/>
      <c r="G499" s="179"/>
      <c r="H499" s="179"/>
      <c r="I499" s="179"/>
      <c r="J499" s="179"/>
      <c r="K499" s="179"/>
      <c r="L499" s="179"/>
    </row>
    <row r="500" spans="1:12" ht="14.25">
      <c r="A500" s="179"/>
      <c r="B500" s="179"/>
      <c r="C500" s="179"/>
      <c r="D500" s="179"/>
      <c r="E500" s="179"/>
      <c r="F500" s="179"/>
      <c r="G500" s="179"/>
      <c r="H500" s="179"/>
      <c r="I500" s="179"/>
      <c r="J500" s="179"/>
      <c r="K500" s="179"/>
      <c r="L500" s="179"/>
    </row>
    <row r="501" spans="1:12" ht="14.25">
      <c r="A501" s="179"/>
      <c r="B501" s="179"/>
      <c r="C501" s="179"/>
      <c r="D501" s="179"/>
      <c r="E501" s="179"/>
      <c r="F501" s="179"/>
      <c r="G501" s="179"/>
      <c r="H501" s="179"/>
      <c r="I501" s="179"/>
      <c r="J501" s="179"/>
      <c r="K501" s="179"/>
      <c r="L501" s="179"/>
    </row>
    <row r="502" spans="1:12" ht="14.25">
      <c r="A502" s="179"/>
      <c r="B502" s="179"/>
      <c r="C502" s="179"/>
      <c r="D502" s="179"/>
      <c r="E502" s="179"/>
      <c r="F502" s="179"/>
      <c r="G502" s="179"/>
      <c r="H502" s="179"/>
      <c r="I502" s="179"/>
      <c r="J502" s="179"/>
      <c r="K502" s="179"/>
      <c r="L502" s="179"/>
    </row>
    <row r="503" spans="1:12" ht="14.25">
      <c r="A503" s="179"/>
      <c r="B503" s="179"/>
      <c r="C503" s="179"/>
      <c r="D503" s="179"/>
      <c r="E503" s="179"/>
      <c r="F503" s="179"/>
      <c r="G503" s="179"/>
      <c r="H503" s="179"/>
      <c r="I503" s="179"/>
      <c r="J503" s="179"/>
      <c r="K503" s="179"/>
      <c r="L503" s="179"/>
    </row>
    <row r="504" spans="1:12" ht="14.25">
      <c r="A504" s="179"/>
      <c r="B504" s="179"/>
      <c r="C504" s="179"/>
      <c r="D504" s="179"/>
      <c r="E504" s="179"/>
      <c r="F504" s="179"/>
      <c r="G504" s="179"/>
      <c r="H504" s="179"/>
      <c r="I504" s="179"/>
      <c r="J504" s="179"/>
      <c r="K504" s="179"/>
      <c r="L504" s="179"/>
    </row>
    <row r="505" spans="1:12" ht="14.25">
      <c r="A505" s="179"/>
      <c r="B505" s="179"/>
      <c r="C505" s="179"/>
      <c r="D505" s="179"/>
      <c r="E505" s="179"/>
      <c r="F505" s="179"/>
      <c r="G505" s="179"/>
      <c r="H505" s="179"/>
      <c r="I505" s="179"/>
      <c r="J505" s="179"/>
      <c r="K505" s="179"/>
      <c r="L505" s="179"/>
    </row>
    <row r="506" spans="1:12" ht="14.25">
      <c r="A506" s="179"/>
      <c r="B506" s="179"/>
      <c r="C506" s="179"/>
      <c r="D506" s="179"/>
      <c r="E506" s="179"/>
      <c r="F506" s="179"/>
      <c r="G506" s="179"/>
      <c r="H506" s="179"/>
      <c r="I506" s="179"/>
      <c r="J506" s="179"/>
      <c r="K506" s="179"/>
      <c r="L506" s="179"/>
    </row>
    <row r="507" spans="1:12" ht="14.25">
      <c r="A507" s="179"/>
      <c r="B507" s="179"/>
      <c r="C507" s="179"/>
      <c r="D507" s="179"/>
      <c r="E507" s="179"/>
      <c r="F507" s="179"/>
      <c r="G507" s="179"/>
      <c r="H507" s="179"/>
      <c r="I507" s="179"/>
      <c r="J507" s="179"/>
      <c r="K507" s="179"/>
      <c r="L507" s="179"/>
    </row>
    <row r="508" spans="1:12" ht="14.25">
      <c r="A508" s="179"/>
      <c r="B508" s="179"/>
      <c r="C508" s="179"/>
      <c r="D508" s="179"/>
      <c r="E508" s="179"/>
      <c r="F508" s="179"/>
      <c r="G508" s="179"/>
      <c r="H508" s="179"/>
      <c r="I508" s="179"/>
      <c r="J508" s="179"/>
      <c r="K508" s="179"/>
      <c r="L508" s="179"/>
    </row>
    <row r="509" spans="1:12" ht="14.25">
      <c r="A509" s="179"/>
      <c r="B509" s="179"/>
      <c r="C509" s="179"/>
      <c r="D509" s="179"/>
      <c r="E509" s="179"/>
      <c r="F509" s="179"/>
      <c r="G509" s="179"/>
      <c r="H509" s="179"/>
      <c r="I509" s="179"/>
      <c r="J509" s="179"/>
      <c r="K509" s="179"/>
      <c r="L509" s="179"/>
    </row>
    <row r="510" spans="1:12" ht="14.25">
      <c r="A510" s="179"/>
      <c r="B510" s="179"/>
      <c r="C510" s="179"/>
      <c r="D510" s="179"/>
      <c r="E510" s="179"/>
      <c r="F510" s="179"/>
      <c r="G510" s="179"/>
      <c r="H510" s="179"/>
      <c r="I510" s="179"/>
      <c r="J510" s="179"/>
      <c r="K510" s="179"/>
      <c r="L510" s="179"/>
    </row>
    <row r="511" spans="1:12" ht="14.25">
      <c r="A511" s="179"/>
      <c r="B511" s="179"/>
      <c r="C511" s="179"/>
      <c r="D511" s="179"/>
      <c r="E511" s="179"/>
      <c r="F511" s="179"/>
      <c r="G511" s="179"/>
      <c r="H511" s="179"/>
      <c r="I511" s="179"/>
      <c r="J511" s="179"/>
      <c r="K511" s="179"/>
      <c r="L511" s="179"/>
    </row>
    <row r="512" spans="1:12" ht="14.25">
      <c r="A512" s="179"/>
      <c r="B512" s="179"/>
      <c r="C512" s="179"/>
      <c r="D512" s="179"/>
      <c r="E512" s="179"/>
      <c r="F512" s="179"/>
      <c r="G512" s="179"/>
      <c r="H512" s="179"/>
      <c r="I512" s="179"/>
      <c r="J512" s="179"/>
      <c r="K512" s="179"/>
      <c r="L512" s="179"/>
    </row>
    <row r="513" spans="1:12" ht="14.25">
      <c r="A513" s="179"/>
      <c r="B513" s="179"/>
      <c r="C513" s="179"/>
      <c r="D513" s="179"/>
      <c r="E513" s="179"/>
      <c r="F513" s="179"/>
      <c r="G513" s="179"/>
      <c r="H513" s="179"/>
      <c r="I513" s="179"/>
      <c r="J513" s="179"/>
      <c r="K513" s="179"/>
      <c r="L513" s="179"/>
    </row>
    <row r="514" spans="1:12" ht="14.25">
      <c r="A514" s="179"/>
      <c r="B514" s="179"/>
      <c r="C514" s="179"/>
      <c r="D514" s="179"/>
      <c r="E514" s="179"/>
      <c r="F514" s="179"/>
      <c r="G514" s="179"/>
      <c r="H514" s="179"/>
      <c r="I514" s="179"/>
      <c r="J514" s="179"/>
      <c r="K514" s="179"/>
      <c r="L514" s="179"/>
    </row>
    <row r="515" spans="1:12" ht="14.25">
      <c r="A515" s="179"/>
      <c r="B515" s="179"/>
      <c r="C515" s="179"/>
      <c r="D515" s="179"/>
      <c r="E515" s="179"/>
      <c r="F515" s="179"/>
      <c r="G515" s="179"/>
      <c r="H515" s="179"/>
      <c r="I515" s="179"/>
      <c r="J515" s="179"/>
      <c r="K515" s="179"/>
      <c r="L515" s="179"/>
    </row>
    <row r="516" spans="1:12" ht="14.25">
      <c r="A516" s="179"/>
      <c r="B516" s="179"/>
      <c r="C516" s="179"/>
      <c r="D516" s="179"/>
      <c r="E516" s="179"/>
      <c r="F516" s="179"/>
      <c r="G516" s="179"/>
      <c r="H516" s="179"/>
      <c r="I516" s="179"/>
      <c r="J516" s="179"/>
      <c r="K516" s="179"/>
      <c r="L516" s="179"/>
    </row>
    <row r="517" spans="1:12" ht="14.25">
      <c r="A517" s="179"/>
      <c r="B517" s="179"/>
      <c r="C517" s="179"/>
      <c r="D517" s="179"/>
      <c r="E517" s="179"/>
      <c r="F517" s="179"/>
      <c r="G517" s="179"/>
      <c r="H517" s="179"/>
      <c r="I517" s="179"/>
      <c r="J517" s="179"/>
      <c r="K517" s="179"/>
      <c r="L517" s="179"/>
    </row>
    <row r="518" spans="1:12" ht="14.25">
      <c r="A518" s="179"/>
      <c r="B518" s="179"/>
      <c r="C518" s="179"/>
      <c r="D518" s="179"/>
      <c r="E518" s="179"/>
      <c r="F518" s="179"/>
      <c r="G518" s="179"/>
      <c r="H518" s="179"/>
      <c r="I518" s="179"/>
      <c r="J518" s="179"/>
      <c r="K518" s="179"/>
      <c r="L518" s="179"/>
    </row>
    <row r="519" spans="1:12" ht="14.25">
      <c r="A519" s="179"/>
      <c r="B519" s="179"/>
      <c r="C519" s="179"/>
      <c r="D519" s="179"/>
      <c r="E519" s="179"/>
      <c r="F519" s="179"/>
      <c r="G519" s="179"/>
      <c r="H519" s="179"/>
      <c r="I519" s="179"/>
      <c r="J519" s="179"/>
      <c r="K519" s="179"/>
      <c r="L519" s="179"/>
    </row>
    <row r="520" spans="1:12" ht="14.25">
      <c r="A520" s="179"/>
      <c r="B520" s="179"/>
      <c r="C520" s="179"/>
      <c r="D520" s="179"/>
      <c r="E520" s="179"/>
      <c r="F520" s="179"/>
      <c r="G520" s="179"/>
      <c r="H520" s="179"/>
      <c r="I520" s="179"/>
      <c r="J520" s="179"/>
      <c r="K520" s="179"/>
      <c r="L520" s="179"/>
    </row>
    <row r="521" spans="1:12" ht="14.25">
      <c r="A521" s="179"/>
      <c r="B521" s="179"/>
      <c r="C521" s="179"/>
      <c r="D521" s="179"/>
      <c r="E521" s="179"/>
      <c r="F521" s="179"/>
      <c r="G521" s="179"/>
      <c r="H521" s="179"/>
      <c r="I521" s="179"/>
      <c r="J521" s="179"/>
      <c r="K521" s="179"/>
      <c r="L521" s="179"/>
    </row>
    <row r="522" spans="1:12" ht="14.25">
      <c r="A522" s="179"/>
      <c r="B522" s="179"/>
      <c r="C522" s="179"/>
      <c r="D522" s="179"/>
      <c r="E522" s="179"/>
      <c r="F522" s="179"/>
      <c r="G522" s="179"/>
      <c r="H522" s="179"/>
      <c r="I522" s="179"/>
      <c r="J522" s="179"/>
      <c r="K522" s="179"/>
      <c r="L522" s="179"/>
    </row>
    <row r="523" spans="1:12" ht="14.25">
      <c r="A523" s="179"/>
      <c r="B523" s="179"/>
      <c r="C523" s="179"/>
      <c r="D523" s="179"/>
      <c r="E523" s="179"/>
      <c r="F523" s="179"/>
      <c r="G523" s="179"/>
      <c r="H523" s="179"/>
      <c r="I523" s="179"/>
      <c r="J523" s="179"/>
      <c r="K523" s="179"/>
      <c r="L523" s="179"/>
    </row>
    <row r="524" spans="1:12" ht="14.25">
      <c r="A524" s="179"/>
      <c r="B524" s="179"/>
      <c r="C524" s="179"/>
      <c r="D524" s="179"/>
      <c r="E524" s="179"/>
      <c r="F524" s="179"/>
      <c r="G524" s="179"/>
      <c r="H524" s="179"/>
      <c r="I524" s="179"/>
      <c r="J524" s="179"/>
      <c r="K524" s="179"/>
      <c r="L524" s="179"/>
    </row>
    <row r="525" spans="1:12" ht="14.25">
      <c r="A525" s="179"/>
      <c r="B525" s="179"/>
      <c r="C525" s="179"/>
      <c r="D525" s="179"/>
      <c r="E525" s="179"/>
      <c r="F525" s="179"/>
      <c r="G525" s="179"/>
      <c r="H525" s="179"/>
      <c r="I525" s="179"/>
      <c r="J525" s="179"/>
      <c r="K525" s="179"/>
      <c r="L525" s="179"/>
    </row>
    <row r="526" spans="1:12" ht="14.25">
      <c r="A526" s="179"/>
      <c r="B526" s="179"/>
      <c r="C526" s="179"/>
      <c r="D526" s="179"/>
      <c r="E526" s="179"/>
      <c r="F526" s="179"/>
      <c r="G526" s="179"/>
      <c r="H526" s="179"/>
      <c r="I526" s="179"/>
      <c r="J526" s="179"/>
      <c r="K526" s="179"/>
      <c r="L526" s="179"/>
    </row>
    <row r="527" spans="1:12" ht="14.25">
      <c r="A527" s="179"/>
      <c r="B527" s="179"/>
      <c r="C527" s="179"/>
      <c r="D527" s="179"/>
      <c r="E527" s="179"/>
      <c r="F527" s="179"/>
      <c r="G527" s="179"/>
      <c r="H527" s="179"/>
      <c r="I527" s="179"/>
      <c r="J527" s="179"/>
      <c r="K527" s="179"/>
      <c r="L527" s="179"/>
    </row>
    <row r="528" spans="1:12" ht="14.25">
      <c r="A528" s="179"/>
      <c r="B528" s="179"/>
      <c r="C528" s="179"/>
      <c r="D528" s="179"/>
      <c r="E528" s="179"/>
      <c r="F528" s="179"/>
      <c r="G528" s="179"/>
      <c r="H528" s="179"/>
      <c r="I528" s="179"/>
      <c r="J528" s="179"/>
      <c r="K528" s="179"/>
      <c r="L528" s="179"/>
    </row>
    <row r="529" spans="1:12" ht="14.25">
      <c r="A529" s="179"/>
      <c r="B529" s="179"/>
      <c r="C529" s="179"/>
      <c r="D529" s="179"/>
      <c r="E529" s="179"/>
      <c r="F529" s="179"/>
      <c r="G529" s="179"/>
      <c r="H529" s="179"/>
      <c r="I529" s="179"/>
      <c r="J529" s="179"/>
      <c r="K529" s="179"/>
      <c r="L529" s="179"/>
    </row>
    <row r="530" spans="1:12" ht="14.25">
      <c r="A530" s="179"/>
      <c r="B530" s="179"/>
      <c r="C530" s="179"/>
      <c r="D530" s="179"/>
      <c r="E530" s="179"/>
      <c r="F530" s="179"/>
      <c r="G530" s="179"/>
      <c r="H530" s="179"/>
      <c r="I530" s="179"/>
      <c r="J530" s="179"/>
      <c r="K530" s="179"/>
      <c r="L530" s="179"/>
    </row>
    <row r="531" spans="1:12" ht="14.25">
      <c r="A531" s="179"/>
      <c r="B531" s="179"/>
      <c r="C531" s="179"/>
      <c r="D531" s="179"/>
      <c r="E531" s="179"/>
      <c r="F531" s="179"/>
      <c r="G531" s="179"/>
      <c r="H531" s="179"/>
      <c r="I531" s="179"/>
      <c r="J531" s="179"/>
      <c r="K531" s="179"/>
      <c r="L531" s="179"/>
    </row>
    <row r="532" spans="1:12" ht="14.25">
      <c r="A532" s="179"/>
      <c r="B532" s="179"/>
      <c r="C532" s="179"/>
      <c r="D532" s="179"/>
      <c r="E532" s="179"/>
      <c r="F532" s="179"/>
      <c r="G532" s="179"/>
      <c r="H532" s="179"/>
      <c r="I532" s="179"/>
      <c r="J532" s="179"/>
      <c r="K532" s="179"/>
      <c r="L532" s="179"/>
    </row>
    <row r="533" spans="1:12" ht="14.25">
      <c r="A533" s="179"/>
      <c r="B533" s="179"/>
      <c r="C533" s="179"/>
      <c r="D533" s="179"/>
      <c r="E533" s="179"/>
      <c r="F533" s="179"/>
      <c r="G533" s="179"/>
      <c r="H533" s="179"/>
      <c r="I533" s="179"/>
      <c r="J533" s="179"/>
      <c r="K533" s="179"/>
      <c r="L533" s="179"/>
    </row>
    <row r="534" spans="1:12" ht="14.25">
      <c r="A534" s="179"/>
      <c r="B534" s="179"/>
      <c r="C534" s="179"/>
      <c r="D534" s="179"/>
      <c r="E534" s="179"/>
      <c r="F534" s="179"/>
      <c r="G534" s="179"/>
      <c r="H534" s="179"/>
      <c r="I534" s="179"/>
      <c r="J534" s="179"/>
      <c r="K534" s="179"/>
      <c r="L534" s="179"/>
    </row>
    <row r="535" spans="1:12" ht="14.25">
      <c r="A535" s="179"/>
      <c r="B535" s="179"/>
      <c r="C535" s="179"/>
      <c r="D535" s="179"/>
      <c r="E535" s="179"/>
      <c r="F535" s="179"/>
      <c r="G535" s="179"/>
      <c r="H535" s="179"/>
      <c r="I535" s="179"/>
      <c r="J535" s="179"/>
      <c r="K535" s="179"/>
      <c r="L535" s="179"/>
    </row>
    <row r="536" spans="1:12" ht="14.25">
      <c r="A536" s="179"/>
      <c r="B536" s="179"/>
      <c r="C536" s="179"/>
      <c r="D536" s="179"/>
      <c r="E536" s="179"/>
      <c r="F536" s="179"/>
      <c r="G536" s="179"/>
      <c r="H536" s="179"/>
      <c r="I536" s="179"/>
      <c r="J536" s="179"/>
      <c r="K536" s="179"/>
      <c r="L536" s="179"/>
    </row>
    <row r="537" spans="1:12" ht="14.25">
      <c r="A537" s="179"/>
      <c r="B537" s="179"/>
      <c r="C537" s="179"/>
      <c r="D537" s="179"/>
      <c r="E537" s="179"/>
      <c r="F537" s="179"/>
      <c r="G537" s="179"/>
      <c r="H537" s="179"/>
      <c r="I537" s="179"/>
      <c r="J537" s="179"/>
      <c r="K537" s="179"/>
      <c r="L537" s="179"/>
    </row>
    <row r="538" spans="1:12" ht="14.25">
      <c r="A538" s="179"/>
      <c r="B538" s="179"/>
      <c r="C538" s="179"/>
      <c r="D538" s="179"/>
      <c r="E538" s="179"/>
      <c r="F538" s="179"/>
      <c r="G538" s="179"/>
      <c r="H538" s="179"/>
      <c r="I538" s="179"/>
      <c r="J538" s="179"/>
      <c r="K538" s="179"/>
      <c r="L538" s="179"/>
    </row>
    <row r="539" spans="1:12" ht="14.25">
      <c r="A539" s="179"/>
      <c r="B539" s="179"/>
      <c r="C539" s="179"/>
      <c r="D539" s="179"/>
      <c r="E539" s="179"/>
      <c r="F539" s="179"/>
      <c r="G539" s="179"/>
      <c r="H539" s="179"/>
      <c r="I539" s="179"/>
      <c r="J539" s="179"/>
      <c r="K539" s="179"/>
      <c r="L539" s="179"/>
    </row>
  </sheetData>
  <mergeCells count="13">
    <mergeCell ref="D37:F37"/>
    <mergeCell ref="I37:K37"/>
    <mergeCell ref="A49:L49"/>
    <mergeCell ref="B63:K63"/>
    <mergeCell ref="A6:L6"/>
    <mergeCell ref="A9:L9"/>
    <mergeCell ref="A11:L11"/>
    <mergeCell ref="D35:F36"/>
    <mergeCell ref="I35:K36"/>
    <mergeCell ref="A1:L1"/>
    <mergeCell ref="A2:L2"/>
    <mergeCell ref="A3:L3"/>
    <mergeCell ref="A4:L4"/>
  </mergeCells>
  <printOptions/>
  <pageMargins left="0.75" right="0.55" top="0.68" bottom="0.7" header="0.5" footer="0.5"/>
  <pageSetup fitToHeight="1" fitToWidth="1" orientation="portrait" paperSize="9" scale="83"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
      <selection activeCell="A7" sqref="A7"/>
    </sheetView>
  </sheetViews>
  <sheetFormatPr defaultColWidth="9.00390625" defaultRowHeight="14.25"/>
  <cols>
    <col min="1" max="1" width="43.75390625" style="47" customWidth="1"/>
    <col min="2" max="2" width="16.00390625" style="47" customWidth="1"/>
    <col min="3" max="3" width="3.25390625" style="47" customWidth="1"/>
    <col min="4" max="4" width="16.125" style="47" customWidth="1"/>
    <col min="5" max="5" width="3.50390625" style="47" customWidth="1"/>
    <col min="6" max="6" width="16.25390625" style="47" customWidth="1"/>
    <col min="7" max="7" width="2.50390625" style="47" customWidth="1"/>
    <col min="8" max="8" width="16.00390625" style="47" customWidth="1"/>
    <col min="9" max="9" width="14.125" style="47" customWidth="1"/>
    <col min="10" max="10" width="12.375" style="47" customWidth="1"/>
    <col min="11" max="11" width="11.50390625" style="47" customWidth="1"/>
    <col min="12" max="12" width="11.625" style="47" customWidth="1"/>
    <col min="13" max="13" width="2.125" style="47" customWidth="1"/>
    <col min="14" max="14" width="10.75390625" style="47" customWidth="1"/>
    <col min="15" max="15" width="11.875" style="47" customWidth="1"/>
    <col min="16" max="16" width="11.25390625" style="47" customWidth="1"/>
    <col min="17" max="17" width="2.375" style="47" customWidth="1"/>
    <col min="18" max="18" width="11.625" style="47" customWidth="1"/>
    <col min="19" max="19" width="12.125" style="47" customWidth="1"/>
    <col min="20" max="20" width="11.50390625" style="47" customWidth="1"/>
    <col min="21" max="16384" width="9.00390625" style="47" customWidth="1"/>
  </cols>
  <sheetData>
    <row r="1" spans="1:8" ht="18.75">
      <c r="A1" s="69" t="s">
        <v>36</v>
      </c>
      <c r="B1" s="49"/>
      <c r="C1" s="49"/>
      <c r="D1" s="49"/>
      <c r="E1" s="49"/>
      <c r="F1" s="49"/>
      <c r="G1" s="49"/>
      <c r="H1" s="49"/>
    </row>
    <row r="2" spans="1:8" ht="15.75">
      <c r="A2" s="46" t="s">
        <v>53</v>
      </c>
      <c r="B2" s="49"/>
      <c r="C2" s="49"/>
      <c r="D2" s="49"/>
      <c r="E2" s="49"/>
      <c r="F2" s="49"/>
      <c r="G2" s="49"/>
      <c r="H2" s="49"/>
    </row>
    <row r="3" spans="1:8" ht="15.75">
      <c r="A3" s="46" t="s">
        <v>245</v>
      </c>
      <c r="B3" s="49"/>
      <c r="C3" s="49"/>
      <c r="D3" s="49"/>
      <c r="E3" s="49"/>
      <c r="F3" s="49"/>
      <c r="G3" s="49"/>
      <c r="H3" s="49"/>
    </row>
    <row r="4" spans="1:8" ht="15.75">
      <c r="A4" s="49"/>
      <c r="B4" s="49"/>
      <c r="C4" s="49"/>
      <c r="D4" s="49"/>
      <c r="E4" s="49"/>
      <c r="F4" s="49"/>
      <c r="G4" s="49"/>
      <c r="H4" s="49"/>
    </row>
    <row r="5" spans="1:8" ht="15.75">
      <c r="A5" s="49"/>
      <c r="B5" s="49"/>
      <c r="C5" s="49"/>
      <c r="D5" s="49"/>
      <c r="E5" s="49"/>
      <c r="F5" s="49"/>
      <c r="G5" s="49"/>
      <c r="H5" s="49"/>
    </row>
    <row r="6" spans="1:8" ht="15.75">
      <c r="A6" s="49"/>
      <c r="B6" s="49"/>
      <c r="C6" s="49"/>
      <c r="D6" s="49"/>
      <c r="E6" s="49"/>
      <c r="F6" s="49"/>
      <c r="G6" s="49"/>
      <c r="H6" s="49"/>
    </row>
    <row r="7" spans="1:8" ht="15.75">
      <c r="A7" s="49"/>
      <c r="B7" s="46" t="s">
        <v>45</v>
      </c>
      <c r="C7" s="49"/>
      <c r="D7" s="49"/>
      <c r="E7" s="49"/>
      <c r="F7" s="46" t="s">
        <v>145</v>
      </c>
      <c r="G7" s="49"/>
      <c r="H7" s="49"/>
    </row>
    <row r="8" spans="1:8" ht="15.75">
      <c r="A8" s="49"/>
      <c r="B8" s="52"/>
      <c r="C8" s="52"/>
      <c r="D8" s="52"/>
      <c r="E8" s="52"/>
      <c r="F8" s="52"/>
      <c r="G8" s="52"/>
      <c r="H8" s="52"/>
    </row>
    <row r="9" spans="1:8" ht="15.75">
      <c r="A9" s="49"/>
      <c r="B9" s="70" t="s">
        <v>19</v>
      </c>
      <c r="C9" s="52"/>
      <c r="D9" s="71" t="s">
        <v>20</v>
      </c>
      <c r="E9" s="52"/>
      <c r="F9" s="52" t="s">
        <v>19</v>
      </c>
      <c r="G9" s="52"/>
      <c r="H9" s="52" t="s">
        <v>20</v>
      </c>
    </row>
    <row r="10" spans="1:8" ht="15.75">
      <c r="A10" s="49"/>
      <c r="B10" s="52"/>
      <c r="C10" s="52"/>
      <c r="D10" s="71" t="s">
        <v>21</v>
      </c>
      <c r="E10" s="52"/>
      <c r="F10" s="52"/>
      <c r="G10" s="52"/>
      <c r="H10" s="52" t="s">
        <v>21</v>
      </c>
    </row>
    <row r="11" spans="1:8" ht="15.75">
      <c r="A11" s="49"/>
      <c r="B11" s="52"/>
      <c r="C11" s="52"/>
      <c r="D11" s="72"/>
      <c r="E11" s="52"/>
      <c r="F11" s="52"/>
      <c r="G11" s="52"/>
      <c r="H11" s="52"/>
    </row>
    <row r="12" spans="1:8" ht="15.75">
      <c r="A12" s="49"/>
      <c r="B12" s="70" t="s">
        <v>9</v>
      </c>
      <c r="C12" s="52"/>
      <c r="D12" s="70" t="s">
        <v>9</v>
      </c>
      <c r="E12" s="52"/>
      <c r="F12" s="70" t="s">
        <v>247</v>
      </c>
      <c r="G12" s="52"/>
      <c r="H12" s="70" t="s">
        <v>247</v>
      </c>
    </row>
    <row r="13" spans="1:8" ht="15.75">
      <c r="A13" s="49"/>
      <c r="B13" s="73" t="s">
        <v>246</v>
      </c>
      <c r="C13" s="52"/>
      <c r="D13" s="73" t="s">
        <v>57</v>
      </c>
      <c r="E13" s="52"/>
      <c r="F13" s="73" t="s">
        <v>246</v>
      </c>
      <c r="G13" s="52"/>
      <c r="H13" s="73" t="s">
        <v>57</v>
      </c>
    </row>
    <row r="14" spans="1:8" ht="15.75">
      <c r="A14" s="49"/>
      <c r="B14" s="74" t="s">
        <v>6</v>
      </c>
      <c r="C14" s="70"/>
      <c r="D14" s="74" t="s">
        <v>6</v>
      </c>
      <c r="E14" s="70"/>
      <c r="F14" s="74" t="s">
        <v>6</v>
      </c>
      <c r="G14" s="70"/>
      <c r="H14" s="74" t="s">
        <v>6</v>
      </c>
    </row>
    <row r="15" spans="1:8" ht="15.75">
      <c r="A15" s="49"/>
      <c r="B15" s="75"/>
      <c r="C15" s="52"/>
      <c r="D15" s="76"/>
      <c r="E15" s="52"/>
      <c r="F15" s="77"/>
      <c r="G15" s="52"/>
      <c r="H15" s="52"/>
    </row>
    <row r="16" spans="1:8" ht="18.75">
      <c r="A16" s="69" t="s">
        <v>192</v>
      </c>
      <c r="B16" s="75"/>
      <c r="C16" s="52"/>
      <c r="D16" s="76"/>
      <c r="E16" s="52"/>
      <c r="F16" s="77"/>
      <c r="G16" s="52"/>
      <c r="H16" s="52"/>
    </row>
    <row r="17" spans="1:9" ht="18.75">
      <c r="A17" s="54" t="s">
        <v>2</v>
      </c>
      <c r="B17" s="55">
        <v>15725</v>
      </c>
      <c r="C17" s="55"/>
      <c r="D17" s="208">
        <v>2469</v>
      </c>
      <c r="E17" s="55"/>
      <c r="F17" s="55">
        <v>49736</v>
      </c>
      <c r="G17" s="55"/>
      <c r="H17" s="208">
        <v>36394</v>
      </c>
      <c r="I17" s="48"/>
    </row>
    <row r="18" spans="1:9" ht="18.75">
      <c r="A18" s="54"/>
      <c r="B18" s="55"/>
      <c r="C18" s="55"/>
      <c r="D18" s="208"/>
      <c r="E18" s="55"/>
      <c r="F18" s="55"/>
      <c r="G18" s="55"/>
      <c r="H18" s="208"/>
      <c r="I18" s="48"/>
    </row>
    <row r="19" spans="1:9" ht="18.75">
      <c r="A19" s="54" t="s">
        <v>146</v>
      </c>
      <c r="B19" s="85">
        <f>-12686</f>
        <v>-12686</v>
      </c>
      <c r="C19" s="85"/>
      <c r="D19" s="215">
        <f>-11087</f>
        <v>-11087</v>
      </c>
      <c r="E19" s="85"/>
      <c r="F19" s="85">
        <f>-52095</f>
        <v>-52095</v>
      </c>
      <c r="G19" s="85"/>
      <c r="H19" s="215">
        <f>-44591</f>
        <v>-44591</v>
      </c>
      <c r="I19" s="48"/>
    </row>
    <row r="20" spans="1:9" ht="18.75">
      <c r="A20" s="54"/>
      <c r="B20" s="55"/>
      <c r="C20" s="55"/>
      <c r="D20" s="208"/>
      <c r="E20" s="55"/>
      <c r="F20" s="55"/>
      <c r="G20" s="55"/>
      <c r="H20" s="208"/>
      <c r="I20" s="48"/>
    </row>
    <row r="21" spans="1:9" ht="18.75">
      <c r="A21" s="54" t="s">
        <v>58</v>
      </c>
      <c r="B21" s="55">
        <f>-7</f>
        <v>-7</v>
      </c>
      <c r="C21" s="55"/>
      <c r="D21" s="208">
        <f>-130</f>
        <v>-130</v>
      </c>
      <c r="E21" s="55"/>
      <c r="F21" s="55">
        <f>1040</f>
        <v>1040</v>
      </c>
      <c r="G21" s="55"/>
      <c r="H21" s="208">
        <f>11296</f>
        <v>11296</v>
      </c>
      <c r="I21" s="48"/>
    </row>
    <row r="22" spans="1:9" ht="4.5" customHeight="1">
      <c r="A22" s="54"/>
      <c r="B22" s="60"/>
      <c r="C22" s="55"/>
      <c r="D22" s="209"/>
      <c r="E22" s="55"/>
      <c r="F22" s="60"/>
      <c r="G22" s="55"/>
      <c r="H22" s="209"/>
      <c r="I22" s="48"/>
    </row>
    <row r="23" spans="1:9" ht="21" customHeight="1">
      <c r="A23" s="54" t="s">
        <v>62</v>
      </c>
      <c r="B23" s="55">
        <f>SUM(B17:B21)</f>
        <v>3032</v>
      </c>
      <c r="C23" s="55"/>
      <c r="D23" s="208">
        <f>SUM(D17:D21)</f>
        <v>-8748</v>
      </c>
      <c r="E23" s="55"/>
      <c r="F23" s="55">
        <f>SUM(F17:F21)</f>
        <v>-1319</v>
      </c>
      <c r="G23" s="55"/>
      <c r="H23" s="208">
        <f>SUM(H17:H21)</f>
        <v>3099</v>
      </c>
      <c r="I23" s="48"/>
    </row>
    <row r="24" spans="1:9" ht="18.75">
      <c r="A24" s="54"/>
      <c r="B24" s="55"/>
      <c r="C24" s="55"/>
      <c r="D24" s="208"/>
      <c r="E24" s="55"/>
      <c r="F24" s="55"/>
      <c r="G24" s="55"/>
      <c r="H24" s="208"/>
      <c r="I24" s="48"/>
    </row>
    <row r="25" spans="1:9" ht="18.75">
      <c r="A25" s="54" t="s">
        <v>4</v>
      </c>
      <c r="B25" s="55">
        <f>-101</f>
        <v>-101</v>
      </c>
      <c r="C25" s="55"/>
      <c r="D25" s="208">
        <f>-51</f>
        <v>-51</v>
      </c>
      <c r="E25" s="55"/>
      <c r="F25" s="55">
        <f>-252</f>
        <v>-252</v>
      </c>
      <c r="G25" s="55"/>
      <c r="H25" s="208">
        <f>-1236</f>
        <v>-1236</v>
      </c>
      <c r="I25" s="48"/>
    </row>
    <row r="26" spans="1:9" ht="18.75" hidden="1">
      <c r="A26" s="54"/>
      <c r="B26" s="55"/>
      <c r="C26" s="55"/>
      <c r="D26" s="208"/>
      <c r="E26" s="55"/>
      <c r="F26" s="55"/>
      <c r="G26" s="55"/>
      <c r="H26" s="208"/>
      <c r="I26" s="48"/>
    </row>
    <row r="27" spans="1:9" ht="18.75" hidden="1">
      <c r="A27" s="54" t="s">
        <v>22</v>
      </c>
      <c r="B27" s="55">
        <v>0</v>
      </c>
      <c r="C27" s="55"/>
      <c r="D27" s="208">
        <v>0</v>
      </c>
      <c r="E27" s="55"/>
      <c r="F27" s="55">
        <v>0</v>
      </c>
      <c r="G27" s="55"/>
      <c r="H27" s="208">
        <v>0</v>
      </c>
      <c r="I27" s="48"/>
    </row>
    <row r="28" spans="1:9" ht="4.5" customHeight="1">
      <c r="A28" s="54"/>
      <c r="B28" s="60"/>
      <c r="C28" s="55"/>
      <c r="D28" s="209"/>
      <c r="E28" s="55"/>
      <c r="F28" s="60"/>
      <c r="G28" s="55"/>
      <c r="H28" s="209"/>
      <c r="I28" s="48"/>
    </row>
    <row r="29" spans="1:9" ht="21" customHeight="1">
      <c r="A29" s="69" t="s">
        <v>197</v>
      </c>
      <c r="B29" s="55">
        <f>SUM(B23:B27)</f>
        <v>2931</v>
      </c>
      <c r="C29" s="55"/>
      <c r="D29" s="208">
        <f>SUM(D23:D27)</f>
        <v>-8799</v>
      </c>
      <c r="E29" s="55"/>
      <c r="F29" s="55">
        <f>SUM(F23:F27)</f>
        <v>-1571</v>
      </c>
      <c r="G29" s="55"/>
      <c r="H29" s="208">
        <f>SUM(H23:H27)</f>
        <v>1863</v>
      </c>
      <c r="I29" s="48"/>
    </row>
    <row r="30" spans="1:9" ht="18.75">
      <c r="A30" s="54"/>
      <c r="B30" s="55"/>
      <c r="C30" s="55"/>
      <c r="D30" s="208"/>
      <c r="E30" s="55"/>
      <c r="F30" s="55"/>
      <c r="G30" s="55"/>
      <c r="H30" s="208"/>
      <c r="I30" s="48"/>
    </row>
    <row r="31" spans="1:9" ht="18.75">
      <c r="A31" s="54" t="s">
        <v>165</v>
      </c>
      <c r="B31" s="55">
        <f>-561</f>
        <v>-561</v>
      </c>
      <c r="C31" s="55"/>
      <c r="D31" s="210">
        <v>1625</v>
      </c>
      <c r="E31" s="55"/>
      <c r="F31" s="55">
        <f>-4772</f>
        <v>-4772</v>
      </c>
      <c r="G31" s="55"/>
      <c r="H31" s="210">
        <f>-182</f>
        <v>-182</v>
      </c>
      <c r="I31" s="48"/>
    </row>
    <row r="32" spans="1:9" ht="3.75" customHeight="1">
      <c r="A32" s="54"/>
      <c r="B32" s="60"/>
      <c r="C32" s="55"/>
      <c r="D32" s="209"/>
      <c r="E32" s="55"/>
      <c r="F32" s="60"/>
      <c r="G32" s="55"/>
      <c r="H32" s="209"/>
      <c r="I32" s="48"/>
    </row>
    <row r="33" spans="1:9" ht="20.25" customHeight="1">
      <c r="A33" s="69" t="s">
        <v>196</v>
      </c>
      <c r="B33" s="61"/>
      <c r="C33" s="61"/>
      <c r="D33" s="211"/>
      <c r="E33" s="61"/>
      <c r="F33" s="61"/>
      <c r="G33" s="61"/>
      <c r="H33" s="211"/>
      <c r="I33" s="48"/>
    </row>
    <row r="34" spans="1:9" ht="21" customHeight="1">
      <c r="A34" s="69" t="s">
        <v>274</v>
      </c>
      <c r="B34" s="61">
        <f>SUM(B29:B31)</f>
        <v>2370</v>
      </c>
      <c r="C34" s="61"/>
      <c r="D34" s="211">
        <f>SUM(D29:D31)</f>
        <v>-7174</v>
      </c>
      <c r="E34" s="61"/>
      <c r="F34" s="61">
        <f>SUM(F29:F31)</f>
        <v>-6343</v>
      </c>
      <c r="G34" s="61"/>
      <c r="H34" s="211">
        <f>SUM(H29:H31)</f>
        <v>1681</v>
      </c>
      <c r="I34" s="48"/>
    </row>
    <row r="35" spans="1:9" ht="18.75">
      <c r="A35" s="54"/>
      <c r="B35" s="55"/>
      <c r="C35" s="55"/>
      <c r="D35" s="208"/>
      <c r="E35" s="55"/>
      <c r="F35" s="55"/>
      <c r="G35" s="55"/>
      <c r="H35" s="208"/>
      <c r="I35" s="48"/>
    </row>
    <row r="36" spans="1:9" ht="18.75">
      <c r="A36" s="69" t="s">
        <v>260</v>
      </c>
      <c r="B36" s="55"/>
      <c r="C36" s="55"/>
      <c r="D36" s="208"/>
      <c r="E36" s="55"/>
      <c r="F36" s="55"/>
      <c r="G36" s="55"/>
      <c r="H36" s="208"/>
      <c r="I36" s="48"/>
    </row>
    <row r="37" spans="1:9" ht="18.75">
      <c r="A37" s="54" t="s">
        <v>193</v>
      </c>
      <c r="B37" s="55"/>
      <c r="C37" s="55"/>
      <c r="D37" s="208"/>
      <c r="E37" s="55"/>
      <c r="F37" s="55"/>
      <c r="G37" s="55"/>
      <c r="H37" s="208"/>
      <c r="I37" s="48"/>
    </row>
    <row r="38" spans="1:9" ht="18.75">
      <c r="A38" s="54" t="s">
        <v>194</v>
      </c>
      <c r="B38" s="60">
        <f>-1083</f>
        <v>-1083</v>
      </c>
      <c r="C38" s="55"/>
      <c r="D38" s="209">
        <f>-7536</f>
        <v>-7536</v>
      </c>
      <c r="E38" s="55"/>
      <c r="F38" s="60">
        <f>-31559</f>
        <v>-31559</v>
      </c>
      <c r="G38" s="55"/>
      <c r="H38" s="209">
        <f>-11379</f>
        <v>-11379</v>
      </c>
      <c r="I38" s="48"/>
    </row>
    <row r="39" spans="1:9" ht="4.5" customHeight="1">
      <c r="A39" s="54"/>
      <c r="B39" s="55"/>
      <c r="C39" s="55"/>
      <c r="D39" s="208"/>
      <c r="E39" s="55"/>
      <c r="F39" s="55"/>
      <c r="G39" s="55"/>
      <c r="H39" s="208"/>
      <c r="I39" s="48"/>
    </row>
    <row r="40" spans="1:9" ht="19.5" thickBot="1">
      <c r="A40" s="84" t="s">
        <v>195</v>
      </c>
      <c r="B40" s="112">
        <f>SUM(B34:B38)</f>
        <v>1287</v>
      </c>
      <c r="C40" s="55"/>
      <c r="D40" s="212">
        <f>SUM(D34:D38)</f>
        <v>-14710</v>
      </c>
      <c r="E40" s="55"/>
      <c r="F40" s="112">
        <f>SUM(F34:F38)</f>
        <v>-37902</v>
      </c>
      <c r="G40" s="55"/>
      <c r="H40" s="212">
        <f>SUM(H34:H38)</f>
        <v>-9698</v>
      </c>
      <c r="I40" s="48"/>
    </row>
    <row r="41" spans="1:9" ht="19.5" thickTop="1">
      <c r="A41" s="54"/>
      <c r="B41" s="55"/>
      <c r="C41" s="55"/>
      <c r="D41" s="208"/>
      <c r="E41" s="55"/>
      <c r="F41" s="55"/>
      <c r="G41" s="55"/>
      <c r="H41" s="208"/>
      <c r="I41" s="48"/>
    </row>
    <row r="42" spans="1:9" ht="18.75">
      <c r="A42" s="54" t="s">
        <v>166</v>
      </c>
      <c r="B42" s="55"/>
      <c r="C42" s="55"/>
      <c r="D42" s="208"/>
      <c r="E42" s="55"/>
      <c r="F42" s="55"/>
      <c r="G42" s="55"/>
      <c r="H42" s="208"/>
      <c r="I42" s="48"/>
    </row>
    <row r="43" spans="1:9" ht="18.75">
      <c r="A43" s="54" t="s">
        <v>167</v>
      </c>
      <c r="B43" s="208">
        <f>B46-B44</f>
        <v>1446</v>
      </c>
      <c r="C43" s="55"/>
      <c r="D43" s="208">
        <f>D46-D44</f>
        <v>-14658</v>
      </c>
      <c r="E43" s="55"/>
      <c r="F43" s="55">
        <f>F46-F44</f>
        <v>-35556</v>
      </c>
      <c r="G43" s="55"/>
      <c r="H43" s="208">
        <f>H46-H44</f>
        <v>-8525</v>
      </c>
      <c r="I43" s="48"/>
    </row>
    <row r="44" spans="1:9" ht="18.75">
      <c r="A44" s="54" t="s">
        <v>8</v>
      </c>
      <c r="B44" s="55">
        <f>-159</f>
        <v>-159</v>
      </c>
      <c r="C44" s="55"/>
      <c r="D44" s="208">
        <f>-52</f>
        <v>-52</v>
      </c>
      <c r="E44" s="55"/>
      <c r="F44" s="55">
        <f>-2346</f>
        <v>-2346</v>
      </c>
      <c r="G44" s="55"/>
      <c r="H44" s="208">
        <f>-1173</f>
        <v>-1173</v>
      </c>
      <c r="I44" s="48"/>
    </row>
    <row r="45" spans="1:9" ht="4.5" customHeight="1">
      <c r="A45" s="54"/>
      <c r="B45" s="55"/>
      <c r="C45" s="55"/>
      <c r="D45" s="208"/>
      <c r="E45" s="55"/>
      <c r="F45" s="55"/>
      <c r="G45" s="55"/>
      <c r="H45" s="208"/>
      <c r="I45" s="48"/>
    </row>
    <row r="46" spans="1:9" ht="21" customHeight="1" thickBot="1">
      <c r="A46" s="54"/>
      <c r="B46" s="62">
        <f>B40</f>
        <v>1287</v>
      </c>
      <c r="C46" s="55"/>
      <c r="D46" s="213">
        <f>D40</f>
        <v>-14710</v>
      </c>
      <c r="E46" s="55"/>
      <c r="F46" s="62">
        <f>F40</f>
        <v>-37902</v>
      </c>
      <c r="G46" s="55"/>
      <c r="H46" s="213">
        <f>H40</f>
        <v>-9698</v>
      </c>
      <c r="I46" s="48"/>
    </row>
    <row r="47" spans="1:9" ht="18.75">
      <c r="A47" s="54"/>
      <c r="B47" s="55"/>
      <c r="C47" s="55"/>
      <c r="D47" s="208"/>
      <c r="E47" s="55"/>
      <c r="F47" s="55"/>
      <c r="G47" s="55"/>
      <c r="H47" s="208"/>
      <c r="I47" s="48"/>
    </row>
    <row r="48" spans="1:9" ht="18.75">
      <c r="A48" s="54"/>
      <c r="B48" s="55"/>
      <c r="C48" s="55"/>
      <c r="D48" s="208"/>
      <c r="E48" s="55"/>
      <c r="F48" s="55"/>
      <c r="G48" s="55"/>
      <c r="H48" s="208"/>
      <c r="I48" s="48"/>
    </row>
    <row r="49" spans="1:9" ht="18.75">
      <c r="A49" s="54" t="s">
        <v>169</v>
      </c>
      <c r="B49" s="55"/>
      <c r="C49" s="55"/>
      <c r="D49" s="208"/>
      <c r="E49" s="55"/>
      <c r="F49" s="55"/>
      <c r="G49" s="55"/>
      <c r="H49" s="208"/>
      <c r="I49" s="48"/>
    </row>
    <row r="50" spans="1:9" ht="18.75">
      <c r="A50" s="54" t="s">
        <v>168</v>
      </c>
      <c r="B50" s="55"/>
      <c r="C50" s="55"/>
      <c r="D50" s="208"/>
      <c r="E50" s="55"/>
      <c r="F50" s="55"/>
      <c r="G50" s="55"/>
      <c r="H50" s="208"/>
      <c r="I50" s="48"/>
    </row>
    <row r="51" spans="1:9" ht="19.5" customHeight="1" thickBot="1">
      <c r="A51" s="84" t="s">
        <v>10</v>
      </c>
      <c r="B51" s="86">
        <f>(B43/66342)*100</f>
        <v>2.1796147237044408</v>
      </c>
      <c r="C51" s="55"/>
      <c r="D51" s="214">
        <f>-24.14</f>
        <v>-24.14</v>
      </c>
      <c r="E51" s="55"/>
      <c r="F51" s="86">
        <f>(F43/65639)*100</f>
        <v>-54.16901537195874</v>
      </c>
      <c r="G51" s="55"/>
      <c r="H51" s="214">
        <f>-14.04</f>
        <v>-14.04</v>
      </c>
      <c r="I51" s="48"/>
    </row>
    <row r="52" spans="1:9" ht="19.5" customHeight="1" thickBot="1">
      <c r="A52" s="84" t="s">
        <v>11</v>
      </c>
      <c r="B52" s="87" t="s">
        <v>229</v>
      </c>
      <c r="C52" s="55"/>
      <c r="D52" s="219" t="s">
        <v>229</v>
      </c>
      <c r="E52" s="55"/>
      <c r="F52" s="87" t="s">
        <v>229</v>
      </c>
      <c r="G52" s="55"/>
      <c r="H52" s="219" t="s">
        <v>229</v>
      </c>
      <c r="I52" s="48"/>
    </row>
    <row r="53" spans="1:9" ht="15.75">
      <c r="A53" s="49"/>
      <c r="B53" s="50"/>
      <c r="C53" s="50"/>
      <c r="D53" s="50"/>
      <c r="E53" s="50"/>
      <c r="F53" s="50"/>
      <c r="G53" s="50"/>
      <c r="H53" s="50"/>
      <c r="I53" s="48"/>
    </row>
    <row r="54" spans="1:9" ht="15.75">
      <c r="A54" s="49"/>
      <c r="B54" s="50"/>
      <c r="C54" s="50"/>
      <c r="D54" s="50"/>
      <c r="E54" s="50"/>
      <c r="F54" s="50"/>
      <c r="G54" s="50"/>
      <c r="H54" s="50"/>
      <c r="I54" s="48"/>
    </row>
    <row r="55" spans="1:9" ht="15.75">
      <c r="A55" s="49"/>
      <c r="B55" s="50"/>
      <c r="C55" s="50"/>
      <c r="D55" s="50"/>
      <c r="E55" s="50"/>
      <c r="F55" s="50"/>
      <c r="G55" s="50"/>
      <c r="H55" s="50"/>
      <c r="I55" s="48"/>
    </row>
    <row r="56" spans="1:9" ht="15.75">
      <c r="A56" s="49" t="s">
        <v>181</v>
      </c>
      <c r="B56" s="50"/>
      <c r="C56" s="50"/>
      <c r="D56" s="50"/>
      <c r="E56" s="50"/>
      <c r="F56" s="50"/>
      <c r="G56" s="50"/>
      <c r="H56" s="50"/>
      <c r="I56" s="48"/>
    </row>
    <row r="57" spans="1:9" ht="15.75">
      <c r="A57" s="49" t="s">
        <v>182</v>
      </c>
      <c r="B57" s="50"/>
      <c r="C57" s="50"/>
      <c r="D57" s="50"/>
      <c r="E57" s="50"/>
      <c r="F57" s="50"/>
      <c r="G57" s="50"/>
      <c r="H57" s="50"/>
      <c r="I57" s="48"/>
    </row>
    <row r="58" spans="1:9" ht="15.75">
      <c r="A58" s="49"/>
      <c r="B58" s="50"/>
      <c r="C58" s="50"/>
      <c r="D58" s="50"/>
      <c r="E58" s="50"/>
      <c r="F58" s="50"/>
      <c r="G58" s="50"/>
      <c r="H58" s="50"/>
      <c r="I58" s="48"/>
    </row>
    <row r="59" spans="1:12" ht="15.75">
      <c r="A59" s="78"/>
      <c r="B59" s="79"/>
      <c r="C59" s="79"/>
      <c r="D59" s="79"/>
      <c r="E59" s="79"/>
      <c r="F59" s="79"/>
      <c r="G59" s="79"/>
      <c r="H59" s="79"/>
      <c r="I59" s="80"/>
      <c r="J59" s="80"/>
      <c r="K59" s="80"/>
      <c r="L59" s="80"/>
    </row>
    <row r="60" spans="1:78" ht="14.25" customHeight="1">
      <c r="A60" s="78"/>
      <c r="B60" s="78"/>
      <c r="C60" s="78"/>
      <c r="D60" s="78"/>
      <c r="E60" s="78"/>
      <c r="F60" s="78"/>
      <c r="G60" s="78"/>
      <c r="H60" s="78"/>
      <c r="I60" s="81"/>
      <c r="J60" s="81"/>
      <c r="K60" s="81"/>
      <c r="L60" s="81"/>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row>
    <row r="61" spans="1:78" ht="15.75">
      <c r="A61" s="78"/>
      <c r="B61" s="78"/>
      <c r="C61" s="78"/>
      <c r="D61" s="78"/>
      <c r="E61" s="78"/>
      <c r="F61" s="78"/>
      <c r="G61" s="78"/>
      <c r="H61" s="78"/>
      <c r="I61" s="81"/>
      <c r="J61" s="81"/>
      <c r="K61" s="81"/>
      <c r="L61" s="81"/>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row>
    <row r="62" spans="1:78" ht="15.75">
      <c r="A62" s="78"/>
      <c r="B62" s="78"/>
      <c r="C62" s="78"/>
      <c r="D62" s="78"/>
      <c r="E62" s="78"/>
      <c r="F62" s="78"/>
      <c r="G62" s="78"/>
      <c r="H62" s="78"/>
      <c r="I62" s="81"/>
      <c r="J62" s="81"/>
      <c r="K62" s="81"/>
      <c r="L62" s="81"/>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row>
    <row r="63" spans="1:78" ht="15">
      <c r="A63" s="82"/>
      <c r="B63" s="83"/>
      <c r="C63" s="83"/>
      <c r="D63" s="83"/>
      <c r="E63" s="83"/>
      <c r="F63" s="83"/>
      <c r="G63" s="83"/>
      <c r="H63" s="83"/>
      <c r="I63" s="83"/>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row>
    <row r="64" spans="1:78" ht="15">
      <c r="A64" s="82"/>
      <c r="B64" s="83"/>
      <c r="C64" s="83"/>
      <c r="D64" s="83"/>
      <c r="E64" s="83"/>
      <c r="F64" s="83"/>
      <c r="G64" s="83"/>
      <c r="H64" s="83"/>
      <c r="I64" s="83"/>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row>
    <row r="65" spans="1:78" ht="15">
      <c r="A65" s="82"/>
      <c r="B65" s="83"/>
      <c r="C65" s="83"/>
      <c r="D65" s="83"/>
      <c r="E65" s="83"/>
      <c r="F65" s="83"/>
      <c r="G65" s="83"/>
      <c r="H65" s="83"/>
      <c r="I65" s="83"/>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row>
    <row r="66" spans="1:78" ht="15">
      <c r="A66" s="82"/>
      <c r="B66" s="83"/>
      <c r="C66" s="83"/>
      <c r="D66" s="83"/>
      <c r="E66" s="83"/>
      <c r="F66" s="83"/>
      <c r="G66" s="83"/>
      <c r="H66" s="83"/>
      <c r="I66" s="83"/>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row>
    <row r="67" spans="1:78" ht="15">
      <c r="A67" s="82"/>
      <c r="B67" s="83"/>
      <c r="C67" s="83"/>
      <c r="D67" s="83"/>
      <c r="E67" s="83"/>
      <c r="F67" s="83"/>
      <c r="G67" s="83"/>
      <c r="H67" s="83"/>
      <c r="I67" s="83"/>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row>
    <row r="68" spans="1:78" ht="15">
      <c r="A68" s="82"/>
      <c r="B68" s="83"/>
      <c r="C68" s="83"/>
      <c r="D68" s="83"/>
      <c r="E68" s="83"/>
      <c r="F68" s="83"/>
      <c r="G68" s="83"/>
      <c r="H68" s="83"/>
      <c r="I68" s="83"/>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row>
    <row r="69" spans="1:78" ht="15">
      <c r="A69" s="82"/>
      <c r="B69" s="83"/>
      <c r="C69" s="83"/>
      <c r="D69" s="83"/>
      <c r="E69" s="83"/>
      <c r="F69" s="83"/>
      <c r="G69" s="83"/>
      <c r="H69" s="83"/>
      <c r="I69" s="83"/>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row>
    <row r="70" spans="1:78" ht="15">
      <c r="A70" s="82"/>
      <c r="B70" s="83"/>
      <c r="C70" s="83"/>
      <c r="D70" s="83"/>
      <c r="E70" s="83"/>
      <c r="F70" s="83"/>
      <c r="G70" s="83"/>
      <c r="H70" s="83"/>
      <c r="I70" s="83"/>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row>
    <row r="71" spans="1:78" ht="15">
      <c r="A71" s="82"/>
      <c r="B71" s="83"/>
      <c r="C71" s="83"/>
      <c r="D71" s="83"/>
      <c r="E71" s="83"/>
      <c r="F71" s="83"/>
      <c r="G71" s="83"/>
      <c r="H71" s="83"/>
      <c r="I71" s="83"/>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row>
    <row r="72" spans="1:78" ht="15">
      <c r="A72" s="82"/>
      <c r="B72" s="83"/>
      <c r="C72" s="83"/>
      <c r="D72" s="83"/>
      <c r="E72" s="83"/>
      <c r="F72" s="83"/>
      <c r="G72" s="83"/>
      <c r="H72" s="83"/>
      <c r="I72" s="83"/>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row>
    <row r="73" spans="1:78" ht="15">
      <c r="A73" s="82"/>
      <c r="B73" s="83"/>
      <c r="C73" s="83"/>
      <c r="D73" s="83"/>
      <c r="E73" s="83"/>
      <c r="F73" s="83"/>
      <c r="G73" s="83"/>
      <c r="H73" s="83"/>
      <c r="I73" s="83"/>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row>
    <row r="74" spans="1:78" ht="15">
      <c r="A74" s="82"/>
      <c r="B74" s="83"/>
      <c r="C74" s="83"/>
      <c r="D74" s="83"/>
      <c r="E74" s="83"/>
      <c r="F74" s="83"/>
      <c r="G74" s="83"/>
      <c r="H74" s="83"/>
      <c r="I74" s="83"/>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row>
    <row r="75" spans="1:78" ht="15">
      <c r="A75" s="82"/>
      <c r="B75" s="83"/>
      <c r="C75" s="83"/>
      <c r="D75" s="83"/>
      <c r="E75" s="83"/>
      <c r="F75" s="83"/>
      <c r="G75" s="83"/>
      <c r="H75" s="83"/>
      <c r="I75" s="83"/>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row>
    <row r="76" spans="1:78" ht="15">
      <c r="A76" s="82"/>
      <c r="B76" s="83"/>
      <c r="C76" s="83"/>
      <c r="D76" s="83"/>
      <c r="E76" s="83"/>
      <c r="F76" s="83"/>
      <c r="G76" s="83"/>
      <c r="H76" s="83"/>
      <c r="I76" s="83"/>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row>
    <row r="77" spans="1:78" ht="15">
      <c r="A77" s="82"/>
      <c r="B77" s="83"/>
      <c r="C77" s="83"/>
      <c r="D77" s="83"/>
      <c r="E77" s="83"/>
      <c r="F77" s="83"/>
      <c r="G77" s="83"/>
      <c r="H77" s="83"/>
      <c r="I77" s="83"/>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row>
    <row r="78" spans="1:78" ht="15">
      <c r="A78" s="82"/>
      <c r="B78" s="83"/>
      <c r="C78" s="83"/>
      <c r="D78" s="83"/>
      <c r="E78" s="83"/>
      <c r="F78" s="83"/>
      <c r="G78" s="83"/>
      <c r="H78" s="83"/>
      <c r="I78" s="83"/>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row>
    <row r="79" spans="1:78" ht="15">
      <c r="A79" s="82"/>
      <c r="B79" s="83"/>
      <c r="C79" s="83"/>
      <c r="D79" s="83"/>
      <c r="E79" s="83"/>
      <c r="F79" s="83"/>
      <c r="G79" s="83"/>
      <c r="H79" s="83"/>
      <c r="I79" s="83"/>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c r="BX79" s="82"/>
      <c r="BY79" s="82"/>
      <c r="BZ79" s="82"/>
    </row>
    <row r="80" spans="1:78" ht="15">
      <c r="A80" s="82"/>
      <c r="B80" s="83"/>
      <c r="C80" s="83"/>
      <c r="D80" s="83"/>
      <c r="E80" s="83"/>
      <c r="F80" s="83"/>
      <c r="G80" s="83"/>
      <c r="H80" s="83"/>
      <c r="I80" s="83"/>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row>
    <row r="81" spans="1:78" ht="15">
      <c r="A81" s="82"/>
      <c r="B81" s="83"/>
      <c r="C81" s="83"/>
      <c r="D81" s="83"/>
      <c r="E81" s="83"/>
      <c r="F81" s="83"/>
      <c r="G81" s="83"/>
      <c r="H81" s="83"/>
      <c r="I81" s="83"/>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row>
    <row r="82" spans="1:78" ht="15">
      <c r="A82" s="82"/>
      <c r="B82" s="83"/>
      <c r="C82" s="83"/>
      <c r="D82" s="83"/>
      <c r="E82" s="83"/>
      <c r="F82" s="83"/>
      <c r="G82" s="83"/>
      <c r="H82" s="83"/>
      <c r="I82" s="83"/>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c r="BX82" s="82"/>
      <c r="BY82" s="82"/>
      <c r="BZ82" s="82"/>
    </row>
    <row r="83" spans="1:78" ht="15">
      <c r="A83" s="82"/>
      <c r="B83" s="83"/>
      <c r="C83" s="83"/>
      <c r="D83" s="83"/>
      <c r="E83" s="83"/>
      <c r="F83" s="83"/>
      <c r="G83" s="83"/>
      <c r="H83" s="83"/>
      <c r="I83" s="83"/>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row>
    <row r="84" spans="1:78" ht="15">
      <c r="A84" s="82"/>
      <c r="B84" s="83"/>
      <c r="C84" s="83"/>
      <c r="D84" s="83"/>
      <c r="E84" s="83"/>
      <c r="F84" s="83"/>
      <c r="G84" s="83"/>
      <c r="H84" s="83"/>
      <c r="I84" s="83"/>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row>
    <row r="85" spans="1:78" ht="15">
      <c r="A85" s="82"/>
      <c r="B85" s="83"/>
      <c r="C85" s="83"/>
      <c r="D85" s="83"/>
      <c r="E85" s="83"/>
      <c r="F85" s="83"/>
      <c r="G85" s="83"/>
      <c r="H85" s="83"/>
      <c r="I85" s="83"/>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row>
    <row r="86" spans="1:78" ht="15">
      <c r="A86" s="82"/>
      <c r="B86" s="83"/>
      <c r="C86" s="83"/>
      <c r="D86" s="83"/>
      <c r="E86" s="83"/>
      <c r="F86" s="83"/>
      <c r="G86" s="83"/>
      <c r="H86" s="83"/>
      <c r="I86" s="83"/>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c r="BX86" s="82"/>
      <c r="BY86" s="82"/>
      <c r="BZ86" s="82"/>
    </row>
    <row r="87" spans="1:78" ht="15">
      <c r="A87" s="82"/>
      <c r="B87" s="83"/>
      <c r="C87" s="83"/>
      <c r="D87" s="83"/>
      <c r="E87" s="83"/>
      <c r="F87" s="83"/>
      <c r="G87" s="83"/>
      <c r="H87" s="83"/>
      <c r="I87" s="83"/>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row>
    <row r="88" spans="1:78" ht="15">
      <c r="A88" s="82"/>
      <c r="B88" s="83"/>
      <c r="C88" s="83"/>
      <c r="D88" s="83"/>
      <c r="E88" s="83"/>
      <c r="F88" s="83"/>
      <c r="G88" s="83"/>
      <c r="H88" s="83"/>
      <c r="I88" s="83"/>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c r="BX88" s="82"/>
      <c r="BY88" s="82"/>
      <c r="BZ88" s="82"/>
    </row>
    <row r="89" spans="1:78" ht="15">
      <c r="A89" s="82"/>
      <c r="B89" s="83"/>
      <c r="C89" s="83"/>
      <c r="D89" s="83"/>
      <c r="E89" s="83"/>
      <c r="F89" s="83"/>
      <c r="G89" s="83"/>
      <c r="H89" s="83"/>
      <c r="I89" s="83"/>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row>
    <row r="90" spans="1:78" ht="15">
      <c r="A90" s="82"/>
      <c r="B90" s="83"/>
      <c r="C90" s="83"/>
      <c r="D90" s="83"/>
      <c r="E90" s="83"/>
      <c r="F90" s="83"/>
      <c r="G90" s="83"/>
      <c r="H90" s="83"/>
      <c r="I90" s="83"/>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row>
    <row r="91" spans="1:78" ht="15">
      <c r="A91" s="82"/>
      <c r="B91" s="83"/>
      <c r="C91" s="83"/>
      <c r="D91" s="83"/>
      <c r="E91" s="83"/>
      <c r="F91" s="83"/>
      <c r="G91" s="83"/>
      <c r="H91" s="83"/>
      <c r="I91" s="83"/>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row>
    <row r="92" spans="1:78" ht="15">
      <c r="A92" s="82"/>
      <c r="B92" s="83"/>
      <c r="C92" s="83"/>
      <c r="D92" s="83"/>
      <c r="E92" s="83"/>
      <c r="F92" s="83"/>
      <c r="G92" s="83"/>
      <c r="H92" s="83"/>
      <c r="I92" s="83"/>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c r="BX92" s="82"/>
      <c r="BY92" s="82"/>
      <c r="BZ92" s="82"/>
    </row>
    <row r="93" spans="1:78" ht="15">
      <c r="A93" s="82"/>
      <c r="B93" s="83"/>
      <c r="C93" s="83"/>
      <c r="D93" s="83"/>
      <c r="E93" s="83"/>
      <c r="F93" s="83"/>
      <c r="G93" s="83"/>
      <c r="H93" s="83"/>
      <c r="I93" s="83"/>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row>
    <row r="94" spans="1:78" ht="15">
      <c r="A94" s="82"/>
      <c r="B94" s="83"/>
      <c r="C94" s="83"/>
      <c r="D94" s="83"/>
      <c r="E94" s="83"/>
      <c r="F94" s="83"/>
      <c r="G94" s="83"/>
      <c r="H94" s="83"/>
      <c r="I94" s="83"/>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c r="BX94" s="82"/>
      <c r="BY94" s="82"/>
      <c r="BZ94" s="82"/>
    </row>
    <row r="95" spans="1:78" ht="15">
      <c r="A95" s="82"/>
      <c r="B95" s="83"/>
      <c r="C95" s="83"/>
      <c r="D95" s="83"/>
      <c r="E95" s="83"/>
      <c r="F95" s="83"/>
      <c r="G95" s="83"/>
      <c r="H95" s="83"/>
      <c r="I95" s="83"/>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c r="BX95" s="82"/>
      <c r="BY95" s="82"/>
      <c r="BZ95" s="82"/>
    </row>
    <row r="96" spans="1:78" ht="15">
      <c r="A96" s="82"/>
      <c r="B96" s="83"/>
      <c r="C96" s="83"/>
      <c r="D96" s="83"/>
      <c r="E96" s="83"/>
      <c r="F96" s="83"/>
      <c r="G96" s="83"/>
      <c r="H96" s="83"/>
      <c r="I96" s="83"/>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c r="BX96" s="82"/>
      <c r="BY96" s="82"/>
      <c r="BZ96" s="82"/>
    </row>
    <row r="97" spans="1:78" ht="15">
      <c r="A97" s="82"/>
      <c r="B97" s="83"/>
      <c r="C97" s="83"/>
      <c r="D97" s="83"/>
      <c r="E97" s="83"/>
      <c r="F97" s="83"/>
      <c r="G97" s="83"/>
      <c r="H97" s="83"/>
      <c r="I97" s="83"/>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row>
    <row r="98" spans="1:78" ht="15">
      <c r="A98" s="82"/>
      <c r="B98" s="83"/>
      <c r="C98" s="83"/>
      <c r="D98" s="83"/>
      <c r="E98" s="83"/>
      <c r="F98" s="83"/>
      <c r="G98" s="83"/>
      <c r="H98" s="83"/>
      <c r="I98" s="83"/>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c r="BX98" s="82"/>
      <c r="BY98" s="82"/>
      <c r="BZ98" s="82"/>
    </row>
    <row r="99" spans="1:78" ht="15">
      <c r="A99" s="82"/>
      <c r="B99" s="83"/>
      <c r="C99" s="83"/>
      <c r="D99" s="83"/>
      <c r="E99" s="83"/>
      <c r="F99" s="83"/>
      <c r="G99" s="83"/>
      <c r="H99" s="83"/>
      <c r="I99" s="83"/>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c r="BX99" s="82"/>
      <c r="BY99" s="82"/>
      <c r="BZ99" s="82"/>
    </row>
    <row r="100" spans="1:78" ht="15">
      <c r="A100" s="82"/>
      <c r="B100" s="83"/>
      <c r="C100" s="83"/>
      <c r="D100" s="83"/>
      <c r="E100" s="83"/>
      <c r="F100" s="83"/>
      <c r="G100" s="83"/>
      <c r="H100" s="83"/>
      <c r="I100" s="83"/>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c r="BX100" s="82"/>
      <c r="BY100" s="82"/>
      <c r="BZ100" s="82"/>
    </row>
    <row r="101" spans="1:78" ht="15">
      <c r="A101" s="82"/>
      <c r="B101" s="83"/>
      <c r="C101" s="83"/>
      <c r="D101" s="83"/>
      <c r="E101" s="83"/>
      <c r="F101" s="83"/>
      <c r="G101" s="83"/>
      <c r="H101" s="83"/>
      <c r="I101" s="83"/>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row>
    <row r="102" spans="1:78" ht="15">
      <c r="A102" s="82"/>
      <c r="B102" s="83"/>
      <c r="C102" s="83"/>
      <c r="D102" s="83"/>
      <c r="E102" s="83"/>
      <c r="F102" s="83"/>
      <c r="G102" s="83"/>
      <c r="H102" s="83"/>
      <c r="I102" s="83"/>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row>
    <row r="103" spans="1:78" ht="15">
      <c r="A103" s="82"/>
      <c r="B103" s="83"/>
      <c r="C103" s="83"/>
      <c r="D103" s="83"/>
      <c r="E103" s="83"/>
      <c r="F103" s="83"/>
      <c r="G103" s="83"/>
      <c r="H103" s="83"/>
      <c r="I103" s="83"/>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c r="BX103" s="82"/>
      <c r="BY103" s="82"/>
      <c r="BZ103" s="82"/>
    </row>
    <row r="104" spans="1:78" ht="15">
      <c r="A104" s="82"/>
      <c r="B104" s="83"/>
      <c r="C104" s="83"/>
      <c r="D104" s="83"/>
      <c r="E104" s="83"/>
      <c r="F104" s="83"/>
      <c r="G104" s="83"/>
      <c r="H104" s="83"/>
      <c r="I104" s="83"/>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row>
    <row r="105" spans="1:78" ht="15">
      <c r="A105" s="82"/>
      <c r="B105" s="83"/>
      <c r="C105" s="83"/>
      <c r="D105" s="83"/>
      <c r="E105" s="83"/>
      <c r="F105" s="83"/>
      <c r="G105" s="83"/>
      <c r="H105" s="83"/>
      <c r="I105" s="83"/>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row>
    <row r="106" spans="1:78" ht="15">
      <c r="A106" s="82"/>
      <c r="B106" s="83"/>
      <c r="C106" s="83"/>
      <c r="D106" s="83"/>
      <c r="E106" s="83"/>
      <c r="F106" s="83"/>
      <c r="G106" s="83"/>
      <c r="H106" s="83"/>
      <c r="I106" s="83"/>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c r="BX106" s="82"/>
      <c r="BY106" s="82"/>
      <c r="BZ106" s="82"/>
    </row>
    <row r="107" spans="1:78" ht="15">
      <c r="A107" s="82"/>
      <c r="B107" s="83"/>
      <c r="C107" s="83"/>
      <c r="D107" s="83"/>
      <c r="E107" s="83"/>
      <c r="F107" s="83"/>
      <c r="G107" s="83"/>
      <c r="H107" s="83"/>
      <c r="I107" s="83"/>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c r="BX107" s="82"/>
      <c r="BY107" s="82"/>
      <c r="BZ107" s="82"/>
    </row>
    <row r="108" spans="1:78" ht="15">
      <c r="A108" s="82"/>
      <c r="B108" s="83"/>
      <c r="C108" s="83"/>
      <c r="D108" s="83"/>
      <c r="E108" s="83"/>
      <c r="F108" s="83"/>
      <c r="G108" s="83"/>
      <c r="H108" s="83"/>
      <c r="I108" s="83"/>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c r="BX108" s="82"/>
      <c r="BY108" s="82"/>
      <c r="BZ108" s="82"/>
    </row>
    <row r="109" spans="1:78" ht="15">
      <c r="A109" s="82"/>
      <c r="B109" s="83"/>
      <c r="C109" s="83"/>
      <c r="D109" s="83"/>
      <c r="E109" s="83"/>
      <c r="F109" s="83"/>
      <c r="G109" s="83"/>
      <c r="H109" s="83"/>
      <c r="I109" s="83"/>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c r="BX109" s="82"/>
      <c r="BY109" s="82"/>
      <c r="BZ109" s="82"/>
    </row>
    <row r="110" spans="1:78" ht="15">
      <c r="A110" s="82"/>
      <c r="B110" s="83"/>
      <c r="C110" s="83"/>
      <c r="D110" s="83"/>
      <c r="E110" s="83"/>
      <c r="F110" s="83"/>
      <c r="G110" s="83"/>
      <c r="H110" s="83"/>
      <c r="I110" s="83"/>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c r="BX110" s="82"/>
      <c r="BY110" s="82"/>
      <c r="BZ110" s="82"/>
    </row>
    <row r="111" spans="1:78" ht="15">
      <c r="A111" s="82"/>
      <c r="B111" s="83"/>
      <c r="C111" s="83"/>
      <c r="D111" s="83"/>
      <c r="E111" s="83"/>
      <c r="F111" s="83"/>
      <c r="G111" s="83"/>
      <c r="H111" s="83"/>
      <c r="I111" s="83"/>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c r="BX111" s="82"/>
      <c r="BY111" s="82"/>
      <c r="BZ111" s="82"/>
    </row>
    <row r="112" spans="1:78" ht="15">
      <c r="A112" s="82"/>
      <c r="B112" s="83"/>
      <c r="C112" s="83"/>
      <c r="D112" s="83"/>
      <c r="E112" s="83"/>
      <c r="F112" s="83"/>
      <c r="G112" s="83"/>
      <c r="H112" s="83"/>
      <c r="I112" s="83"/>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c r="BX112" s="82"/>
      <c r="BY112" s="82"/>
      <c r="BZ112" s="82"/>
    </row>
    <row r="113" spans="1:78" ht="15">
      <c r="A113" s="82"/>
      <c r="B113" s="83"/>
      <c r="C113" s="83"/>
      <c r="D113" s="83"/>
      <c r="E113" s="83"/>
      <c r="F113" s="83"/>
      <c r="G113" s="83"/>
      <c r="H113" s="83"/>
      <c r="I113" s="83"/>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c r="BX113" s="82"/>
      <c r="BY113" s="82"/>
      <c r="BZ113" s="82"/>
    </row>
    <row r="114" spans="1:78" ht="15">
      <c r="A114" s="82"/>
      <c r="B114" s="83"/>
      <c r="C114" s="83"/>
      <c r="D114" s="83"/>
      <c r="E114" s="83"/>
      <c r="F114" s="83"/>
      <c r="G114" s="83"/>
      <c r="H114" s="83"/>
      <c r="I114" s="83"/>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c r="BX114" s="82"/>
      <c r="BY114" s="82"/>
      <c r="BZ114" s="82"/>
    </row>
    <row r="115" spans="1:78" ht="15">
      <c r="A115" s="82"/>
      <c r="B115" s="83"/>
      <c r="C115" s="83"/>
      <c r="D115" s="83"/>
      <c r="E115" s="83"/>
      <c r="F115" s="83"/>
      <c r="G115" s="83"/>
      <c r="H115" s="83"/>
      <c r="I115" s="83"/>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row>
    <row r="116" spans="1:78" ht="15">
      <c r="A116" s="82"/>
      <c r="B116" s="83"/>
      <c r="C116" s="83"/>
      <c r="D116" s="83"/>
      <c r="E116" s="83"/>
      <c r="F116" s="83"/>
      <c r="G116" s="83"/>
      <c r="H116" s="83"/>
      <c r="I116" s="83"/>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82"/>
    </row>
    <row r="117" spans="1:78" ht="15">
      <c r="A117" s="82"/>
      <c r="B117" s="83"/>
      <c r="C117" s="83"/>
      <c r="D117" s="83"/>
      <c r="E117" s="83"/>
      <c r="F117" s="83"/>
      <c r="G117" s="83"/>
      <c r="H117" s="83"/>
      <c r="I117" s="83"/>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c r="BY117" s="82"/>
      <c r="BZ117" s="82"/>
    </row>
    <row r="118" spans="1:78" ht="15">
      <c r="A118" s="82"/>
      <c r="B118" s="83"/>
      <c r="C118" s="83"/>
      <c r="D118" s="83"/>
      <c r="E118" s="83"/>
      <c r="F118" s="83"/>
      <c r="G118" s="83"/>
      <c r="H118" s="83"/>
      <c r="I118" s="83"/>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82"/>
    </row>
    <row r="119" spans="1:78" ht="15">
      <c r="A119" s="82"/>
      <c r="B119" s="83"/>
      <c r="C119" s="83"/>
      <c r="D119" s="83"/>
      <c r="E119" s="83"/>
      <c r="F119" s="83"/>
      <c r="G119" s="83"/>
      <c r="H119" s="83"/>
      <c r="I119" s="83"/>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c r="BX119" s="82"/>
      <c r="BY119" s="82"/>
      <c r="BZ119" s="82"/>
    </row>
    <row r="120" spans="1:78" ht="15">
      <c r="A120" s="82"/>
      <c r="B120" s="83"/>
      <c r="C120" s="83"/>
      <c r="D120" s="83"/>
      <c r="E120" s="83"/>
      <c r="F120" s="83"/>
      <c r="G120" s="83"/>
      <c r="H120" s="83"/>
      <c r="I120" s="83"/>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c r="BX120" s="82"/>
      <c r="BY120" s="82"/>
      <c r="BZ120" s="82"/>
    </row>
    <row r="121" spans="1:78" ht="15">
      <c r="A121" s="82"/>
      <c r="B121" s="83"/>
      <c r="C121" s="83"/>
      <c r="D121" s="83"/>
      <c r="E121" s="83"/>
      <c r="F121" s="83"/>
      <c r="G121" s="83"/>
      <c r="H121" s="83"/>
      <c r="I121" s="83"/>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row>
    <row r="122" spans="1:78" ht="15">
      <c r="A122" s="82"/>
      <c r="B122" s="83"/>
      <c r="C122" s="83"/>
      <c r="D122" s="83"/>
      <c r="E122" s="83"/>
      <c r="F122" s="83"/>
      <c r="G122" s="83"/>
      <c r="H122" s="83"/>
      <c r="I122" s="83"/>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c r="BX122" s="82"/>
      <c r="BY122" s="82"/>
      <c r="BZ122" s="82"/>
    </row>
    <row r="123" spans="1:78" ht="15">
      <c r="A123" s="82"/>
      <c r="B123" s="83"/>
      <c r="C123" s="83"/>
      <c r="D123" s="83"/>
      <c r="E123" s="83"/>
      <c r="F123" s="83"/>
      <c r="G123" s="83"/>
      <c r="H123" s="83"/>
      <c r="I123" s="83"/>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c r="BX123" s="82"/>
      <c r="BY123" s="82"/>
      <c r="BZ123" s="82"/>
    </row>
    <row r="124" spans="1:78" ht="15">
      <c r="A124" s="82"/>
      <c r="B124" s="83"/>
      <c r="C124" s="83"/>
      <c r="D124" s="83"/>
      <c r="E124" s="83"/>
      <c r="F124" s="83"/>
      <c r="G124" s="83"/>
      <c r="H124" s="83"/>
      <c r="I124" s="83"/>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c r="BX124" s="82"/>
      <c r="BY124" s="82"/>
      <c r="BZ124" s="82"/>
    </row>
    <row r="125" spans="1:78" ht="15">
      <c r="A125" s="82"/>
      <c r="B125" s="83"/>
      <c r="C125" s="83"/>
      <c r="D125" s="83"/>
      <c r="E125" s="83"/>
      <c r="F125" s="83"/>
      <c r="G125" s="83"/>
      <c r="H125" s="83"/>
      <c r="I125" s="83"/>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c r="BX125" s="82"/>
      <c r="BY125" s="82"/>
      <c r="BZ125" s="82"/>
    </row>
    <row r="126" spans="1:78" ht="15">
      <c r="A126" s="82"/>
      <c r="B126" s="83"/>
      <c r="C126" s="83"/>
      <c r="D126" s="83"/>
      <c r="E126" s="83"/>
      <c r="F126" s="83"/>
      <c r="G126" s="83"/>
      <c r="H126" s="83"/>
      <c r="I126" s="83"/>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c r="BX126" s="82"/>
      <c r="BY126" s="82"/>
      <c r="BZ126" s="82"/>
    </row>
    <row r="127" spans="1:78" ht="15">
      <c r="A127" s="82"/>
      <c r="B127" s="83"/>
      <c r="C127" s="83"/>
      <c r="D127" s="83"/>
      <c r="E127" s="83"/>
      <c r="F127" s="83"/>
      <c r="G127" s="83"/>
      <c r="H127" s="83"/>
      <c r="I127" s="83"/>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c r="BX127" s="82"/>
      <c r="BY127" s="82"/>
      <c r="BZ127" s="82"/>
    </row>
    <row r="128" spans="1:78" ht="15">
      <c r="A128" s="82"/>
      <c r="B128" s="83"/>
      <c r="C128" s="83"/>
      <c r="D128" s="83"/>
      <c r="E128" s="83"/>
      <c r="F128" s="83"/>
      <c r="G128" s="83"/>
      <c r="H128" s="83"/>
      <c r="I128" s="83"/>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c r="BX128" s="82"/>
      <c r="BY128" s="82"/>
      <c r="BZ128" s="82"/>
    </row>
    <row r="129" spans="1:78" ht="15">
      <c r="A129" s="82"/>
      <c r="B129" s="83"/>
      <c r="C129" s="83"/>
      <c r="D129" s="83"/>
      <c r="E129" s="83"/>
      <c r="F129" s="83"/>
      <c r="G129" s="83"/>
      <c r="H129" s="83"/>
      <c r="I129" s="83"/>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row>
    <row r="130" spans="1:78" ht="15">
      <c r="A130" s="82"/>
      <c r="B130" s="83"/>
      <c r="C130" s="83"/>
      <c r="D130" s="83"/>
      <c r="E130" s="83"/>
      <c r="F130" s="83"/>
      <c r="G130" s="83"/>
      <c r="H130" s="83"/>
      <c r="I130" s="83"/>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c r="BX130" s="82"/>
      <c r="BY130" s="82"/>
      <c r="BZ130" s="82"/>
    </row>
    <row r="131" spans="1:78" ht="15">
      <c r="A131" s="82"/>
      <c r="B131" s="83"/>
      <c r="C131" s="83"/>
      <c r="D131" s="83"/>
      <c r="E131" s="83"/>
      <c r="F131" s="83"/>
      <c r="G131" s="83"/>
      <c r="H131" s="83"/>
      <c r="I131" s="83"/>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row>
    <row r="132" spans="1:78" ht="15">
      <c r="A132" s="82"/>
      <c r="B132" s="83"/>
      <c r="C132" s="83"/>
      <c r="D132" s="83"/>
      <c r="E132" s="83"/>
      <c r="F132" s="83"/>
      <c r="G132" s="83"/>
      <c r="H132" s="83"/>
      <c r="I132" s="83"/>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row>
    <row r="133" spans="1:78" ht="15">
      <c r="A133" s="82"/>
      <c r="B133" s="83"/>
      <c r="C133" s="83"/>
      <c r="D133" s="83"/>
      <c r="E133" s="83"/>
      <c r="F133" s="83"/>
      <c r="G133" s="83"/>
      <c r="H133" s="83"/>
      <c r="I133" s="83"/>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c r="BX133" s="82"/>
      <c r="BY133" s="82"/>
      <c r="BZ133" s="82"/>
    </row>
    <row r="134" spans="1:78" ht="15">
      <c r="A134" s="82"/>
      <c r="B134" s="83"/>
      <c r="C134" s="83"/>
      <c r="D134" s="83"/>
      <c r="E134" s="83"/>
      <c r="F134" s="83"/>
      <c r="G134" s="83"/>
      <c r="H134" s="83"/>
      <c r="I134" s="83"/>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row>
    <row r="135" spans="1:78" ht="15">
      <c r="A135" s="82"/>
      <c r="B135" s="83"/>
      <c r="C135" s="83"/>
      <c r="D135" s="83"/>
      <c r="E135" s="83"/>
      <c r="F135" s="83"/>
      <c r="G135" s="83"/>
      <c r="H135" s="83"/>
      <c r="I135" s="83"/>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c r="BX135" s="82"/>
      <c r="BY135" s="82"/>
      <c r="BZ135" s="82"/>
    </row>
    <row r="136" spans="1:78" ht="15">
      <c r="A136" s="82"/>
      <c r="B136" s="83"/>
      <c r="C136" s="83"/>
      <c r="D136" s="83"/>
      <c r="E136" s="83"/>
      <c r="F136" s="83"/>
      <c r="G136" s="83"/>
      <c r="H136" s="83"/>
      <c r="I136" s="83"/>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c r="BX136" s="82"/>
      <c r="BY136" s="82"/>
      <c r="BZ136" s="82"/>
    </row>
    <row r="137" spans="1:78" ht="15">
      <c r="A137" s="82"/>
      <c r="B137" s="83"/>
      <c r="C137" s="83"/>
      <c r="D137" s="83"/>
      <c r="E137" s="83"/>
      <c r="F137" s="83"/>
      <c r="G137" s="83"/>
      <c r="H137" s="83"/>
      <c r="I137" s="83"/>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c r="BX137" s="82"/>
      <c r="BY137" s="82"/>
      <c r="BZ137" s="82"/>
    </row>
    <row r="138" spans="1:78" ht="15">
      <c r="A138" s="82"/>
      <c r="B138" s="83"/>
      <c r="C138" s="83"/>
      <c r="D138" s="83"/>
      <c r="E138" s="83"/>
      <c r="F138" s="83"/>
      <c r="G138" s="83"/>
      <c r="H138" s="83"/>
      <c r="I138" s="83"/>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c r="BX138" s="82"/>
      <c r="BY138" s="82"/>
      <c r="BZ138" s="82"/>
    </row>
    <row r="139" spans="1:78" ht="15">
      <c r="A139" s="82"/>
      <c r="B139" s="83"/>
      <c r="C139" s="83"/>
      <c r="D139" s="83"/>
      <c r="E139" s="83"/>
      <c r="F139" s="83"/>
      <c r="G139" s="83"/>
      <c r="H139" s="83"/>
      <c r="I139" s="83"/>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c r="BX139" s="82"/>
      <c r="BY139" s="82"/>
      <c r="BZ139" s="82"/>
    </row>
    <row r="140" spans="1:78" ht="15">
      <c r="A140" s="82"/>
      <c r="B140" s="83"/>
      <c r="C140" s="83"/>
      <c r="D140" s="83"/>
      <c r="E140" s="83"/>
      <c r="F140" s="83"/>
      <c r="G140" s="83"/>
      <c r="H140" s="83"/>
      <c r="I140" s="83"/>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c r="BX140" s="82"/>
      <c r="BY140" s="82"/>
      <c r="BZ140" s="82"/>
    </row>
    <row r="141" spans="1:78" ht="15">
      <c r="A141" s="82"/>
      <c r="B141" s="83"/>
      <c r="C141" s="83"/>
      <c r="D141" s="83"/>
      <c r="E141" s="83"/>
      <c r="F141" s="83"/>
      <c r="G141" s="83"/>
      <c r="H141" s="83"/>
      <c r="I141" s="83"/>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c r="BX141" s="82"/>
      <c r="BY141" s="82"/>
      <c r="BZ141" s="82"/>
    </row>
    <row r="142" spans="1:78" ht="15">
      <c r="A142" s="82"/>
      <c r="B142" s="83"/>
      <c r="C142" s="83"/>
      <c r="D142" s="83"/>
      <c r="E142" s="83"/>
      <c r="F142" s="83"/>
      <c r="G142" s="83"/>
      <c r="H142" s="83"/>
      <c r="I142" s="83"/>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c r="BX142" s="82"/>
      <c r="BY142" s="82"/>
      <c r="BZ142" s="82"/>
    </row>
    <row r="143" spans="1:78" ht="15">
      <c r="A143" s="82"/>
      <c r="B143" s="83"/>
      <c r="C143" s="83"/>
      <c r="D143" s="83"/>
      <c r="E143" s="83"/>
      <c r="F143" s="83"/>
      <c r="G143" s="83"/>
      <c r="H143" s="83"/>
      <c r="I143" s="83"/>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c r="BX143" s="82"/>
      <c r="BY143" s="82"/>
      <c r="BZ143" s="82"/>
    </row>
    <row r="144" spans="1:78" ht="15">
      <c r="A144" s="82"/>
      <c r="B144" s="83"/>
      <c r="C144" s="83"/>
      <c r="D144" s="83"/>
      <c r="E144" s="83"/>
      <c r="F144" s="83"/>
      <c r="G144" s="83"/>
      <c r="H144" s="83"/>
      <c r="I144" s="83"/>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c r="BX144" s="82"/>
      <c r="BY144" s="82"/>
      <c r="BZ144" s="82"/>
    </row>
    <row r="145" spans="1:78" ht="15">
      <c r="A145" s="82"/>
      <c r="B145" s="83"/>
      <c r="C145" s="83"/>
      <c r="D145" s="83"/>
      <c r="E145" s="83"/>
      <c r="F145" s="83"/>
      <c r="G145" s="83"/>
      <c r="H145" s="83"/>
      <c r="I145" s="83"/>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c r="BX145" s="82"/>
      <c r="BY145" s="82"/>
      <c r="BZ145" s="82"/>
    </row>
    <row r="146" spans="1:78" ht="15">
      <c r="A146" s="82"/>
      <c r="B146" s="83"/>
      <c r="C146" s="83"/>
      <c r="D146" s="83"/>
      <c r="E146" s="83"/>
      <c r="F146" s="83"/>
      <c r="G146" s="83"/>
      <c r="H146" s="83"/>
      <c r="I146" s="83"/>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c r="BX146" s="82"/>
      <c r="BY146" s="82"/>
      <c r="BZ146" s="82"/>
    </row>
    <row r="147" spans="1:78" ht="15">
      <c r="A147" s="82"/>
      <c r="B147" s="83"/>
      <c r="C147" s="83"/>
      <c r="D147" s="83"/>
      <c r="E147" s="83"/>
      <c r="F147" s="83"/>
      <c r="G147" s="83"/>
      <c r="H147" s="83"/>
      <c r="I147" s="83"/>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c r="BX147" s="82"/>
      <c r="BY147" s="82"/>
      <c r="BZ147" s="82"/>
    </row>
    <row r="148" spans="1:78" ht="15">
      <c r="A148" s="82"/>
      <c r="B148" s="83"/>
      <c r="C148" s="83"/>
      <c r="D148" s="83"/>
      <c r="E148" s="83"/>
      <c r="F148" s="83"/>
      <c r="G148" s="83"/>
      <c r="H148" s="83"/>
      <c r="I148" s="83"/>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c r="BX148" s="82"/>
      <c r="BY148" s="82"/>
      <c r="BZ148" s="82"/>
    </row>
    <row r="149" spans="1:78" ht="15">
      <c r="A149" s="82"/>
      <c r="B149" s="83"/>
      <c r="C149" s="83"/>
      <c r="D149" s="83"/>
      <c r="E149" s="83"/>
      <c r="F149" s="83"/>
      <c r="G149" s="83"/>
      <c r="H149" s="83"/>
      <c r="I149" s="83"/>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c r="BX149" s="82"/>
      <c r="BY149" s="82"/>
      <c r="BZ149" s="82"/>
    </row>
    <row r="150" spans="1:78" ht="15">
      <c r="A150" s="82"/>
      <c r="B150" s="83"/>
      <c r="C150" s="83"/>
      <c r="D150" s="83"/>
      <c r="E150" s="83"/>
      <c r="F150" s="83"/>
      <c r="G150" s="83"/>
      <c r="H150" s="83"/>
      <c r="I150" s="83"/>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c r="BX150" s="82"/>
      <c r="BY150" s="82"/>
      <c r="BZ150" s="82"/>
    </row>
    <row r="151" spans="1:78" ht="15">
      <c r="A151" s="82"/>
      <c r="B151" s="83"/>
      <c r="C151" s="83"/>
      <c r="D151" s="83"/>
      <c r="E151" s="83"/>
      <c r="F151" s="83"/>
      <c r="G151" s="83"/>
      <c r="H151" s="83"/>
      <c r="I151" s="83"/>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c r="BX151" s="82"/>
      <c r="BY151" s="82"/>
      <c r="BZ151" s="82"/>
    </row>
    <row r="152" spans="1:78" ht="15">
      <c r="A152" s="82"/>
      <c r="B152" s="83"/>
      <c r="C152" s="83"/>
      <c r="D152" s="83"/>
      <c r="E152" s="83"/>
      <c r="F152" s="83"/>
      <c r="G152" s="83"/>
      <c r="H152" s="83"/>
      <c r="I152" s="83"/>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c r="BX152" s="82"/>
      <c r="BY152" s="82"/>
      <c r="BZ152" s="82"/>
    </row>
    <row r="153" spans="1:78" ht="15">
      <c r="A153" s="82"/>
      <c r="B153" s="83"/>
      <c r="C153" s="83"/>
      <c r="D153" s="83"/>
      <c r="E153" s="83"/>
      <c r="F153" s="83"/>
      <c r="G153" s="83"/>
      <c r="H153" s="83"/>
      <c r="I153" s="83"/>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c r="BX153" s="82"/>
      <c r="BY153" s="82"/>
      <c r="BZ153" s="82"/>
    </row>
    <row r="154" spans="1:78" ht="15">
      <c r="A154" s="82"/>
      <c r="B154" s="83"/>
      <c r="C154" s="83"/>
      <c r="D154" s="83"/>
      <c r="E154" s="83"/>
      <c r="F154" s="83"/>
      <c r="G154" s="83"/>
      <c r="H154" s="83"/>
      <c r="I154" s="83"/>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c r="BX154" s="82"/>
      <c r="BY154" s="82"/>
      <c r="BZ154" s="82"/>
    </row>
    <row r="155" spans="1:78" ht="15">
      <c r="A155" s="82"/>
      <c r="B155" s="83"/>
      <c r="C155" s="83"/>
      <c r="D155" s="83"/>
      <c r="E155" s="83"/>
      <c r="F155" s="83"/>
      <c r="G155" s="83"/>
      <c r="H155" s="83"/>
      <c r="I155" s="83"/>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c r="BX155" s="82"/>
      <c r="BY155" s="82"/>
      <c r="BZ155" s="82"/>
    </row>
    <row r="156" spans="1:78" ht="15">
      <c r="A156" s="82"/>
      <c r="B156" s="83"/>
      <c r="C156" s="83"/>
      <c r="D156" s="83"/>
      <c r="E156" s="83"/>
      <c r="F156" s="83"/>
      <c r="G156" s="83"/>
      <c r="H156" s="83"/>
      <c r="I156" s="83"/>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c r="BX156" s="82"/>
      <c r="BY156" s="82"/>
      <c r="BZ156" s="82"/>
    </row>
    <row r="157" spans="1:78" ht="15">
      <c r="A157" s="82"/>
      <c r="B157" s="83"/>
      <c r="C157" s="83"/>
      <c r="D157" s="83"/>
      <c r="E157" s="83"/>
      <c r="F157" s="83"/>
      <c r="G157" s="83"/>
      <c r="H157" s="83"/>
      <c r="I157" s="83"/>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c r="BX157" s="82"/>
      <c r="BY157" s="82"/>
      <c r="BZ157" s="82"/>
    </row>
    <row r="158" spans="1:78" ht="15">
      <c r="A158" s="82"/>
      <c r="B158" s="83"/>
      <c r="C158" s="83"/>
      <c r="D158" s="83"/>
      <c r="E158" s="83"/>
      <c r="F158" s="83"/>
      <c r="G158" s="83"/>
      <c r="H158" s="83"/>
      <c r="I158" s="83"/>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c r="BZ158" s="82"/>
    </row>
    <row r="159" spans="1:78" ht="15">
      <c r="A159" s="82"/>
      <c r="B159" s="83"/>
      <c r="C159" s="83"/>
      <c r="D159" s="83"/>
      <c r="E159" s="83"/>
      <c r="F159" s="83"/>
      <c r="G159" s="83"/>
      <c r="H159" s="83"/>
      <c r="I159" s="83"/>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c r="BX159" s="82"/>
      <c r="BY159" s="82"/>
      <c r="BZ159" s="82"/>
    </row>
    <row r="160" spans="1:78" ht="15">
      <c r="A160" s="82"/>
      <c r="B160" s="83"/>
      <c r="C160" s="83"/>
      <c r="D160" s="83"/>
      <c r="E160" s="83"/>
      <c r="F160" s="83"/>
      <c r="G160" s="83"/>
      <c r="H160" s="83"/>
      <c r="I160" s="83"/>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c r="BX160" s="82"/>
      <c r="BY160" s="82"/>
      <c r="BZ160" s="82"/>
    </row>
    <row r="161" spans="1:78" ht="15">
      <c r="A161" s="82"/>
      <c r="B161" s="83"/>
      <c r="C161" s="83"/>
      <c r="D161" s="83"/>
      <c r="E161" s="83"/>
      <c r="F161" s="83"/>
      <c r="G161" s="83"/>
      <c r="H161" s="83"/>
      <c r="I161" s="83"/>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c r="BX161" s="82"/>
      <c r="BY161" s="82"/>
      <c r="BZ161" s="82"/>
    </row>
    <row r="162" spans="1:78" ht="15">
      <c r="A162" s="82"/>
      <c r="B162" s="83"/>
      <c r="C162" s="83"/>
      <c r="D162" s="83"/>
      <c r="E162" s="83"/>
      <c r="F162" s="83"/>
      <c r="G162" s="83"/>
      <c r="H162" s="83"/>
      <c r="I162" s="83"/>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c r="BX162" s="82"/>
      <c r="BY162" s="82"/>
      <c r="BZ162" s="82"/>
    </row>
    <row r="163" spans="1:78" ht="15">
      <c r="A163" s="82"/>
      <c r="B163" s="83"/>
      <c r="C163" s="83"/>
      <c r="D163" s="83"/>
      <c r="E163" s="83"/>
      <c r="F163" s="83"/>
      <c r="G163" s="83"/>
      <c r="H163" s="83"/>
      <c r="I163" s="83"/>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c r="BX163" s="82"/>
      <c r="BY163" s="82"/>
      <c r="BZ163" s="82"/>
    </row>
    <row r="164" spans="1:78" ht="15">
      <c r="A164" s="82"/>
      <c r="B164" s="83"/>
      <c r="C164" s="83"/>
      <c r="D164" s="83"/>
      <c r="E164" s="83"/>
      <c r="F164" s="83"/>
      <c r="G164" s="83"/>
      <c r="H164" s="83"/>
      <c r="I164" s="83"/>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c r="BX164" s="82"/>
      <c r="BY164" s="82"/>
      <c r="BZ164" s="82"/>
    </row>
    <row r="165" spans="1:78" ht="15">
      <c r="A165" s="82"/>
      <c r="B165" s="83"/>
      <c r="C165" s="83"/>
      <c r="D165" s="83"/>
      <c r="E165" s="83"/>
      <c r="F165" s="83"/>
      <c r="G165" s="83"/>
      <c r="H165" s="83"/>
      <c r="I165" s="83"/>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c r="BX165" s="82"/>
      <c r="BY165" s="82"/>
      <c r="BZ165" s="82"/>
    </row>
    <row r="166" spans="1:78" ht="15">
      <c r="A166" s="82"/>
      <c r="B166" s="83"/>
      <c r="C166" s="83"/>
      <c r="D166" s="83"/>
      <c r="E166" s="83"/>
      <c r="F166" s="83"/>
      <c r="G166" s="83"/>
      <c r="H166" s="83"/>
      <c r="I166" s="83"/>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c r="BX166" s="82"/>
      <c r="BY166" s="82"/>
      <c r="BZ166" s="82"/>
    </row>
    <row r="167" spans="1:78" ht="15">
      <c r="A167" s="82"/>
      <c r="B167" s="83"/>
      <c r="C167" s="83"/>
      <c r="D167" s="83"/>
      <c r="E167" s="83"/>
      <c r="F167" s="83"/>
      <c r="G167" s="83"/>
      <c r="H167" s="83"/>
      <c r="I167" s="83"/>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c r="BX167" s="82"/>
      <c r="BY167" s="82"/>
      <c r="BZ167" s="82"/>
    </row>
    <row r="168" spans="1:78" ht="15">
      <c r="A168" s="82"/>
      <c r="B168" s="83"/>
      <c r="C168" s="83"/>
      <c r="D168" s="83"/>
      <c r="E168" s="83"/>
      <c r="F168" s="83"/>
      <c r="G168" s="83"/>
      <c r="H168" s="83"/>
      <c r="I168" s="83"/>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c r="BX168" s="82"/>
      <c r="BY168" s="82"/>
      <c r="BZ168" s="82"/>
    </row>
    <row r="169" spans="1:78" ht="15">
      <c r="A169" s="82"/>
      <c r="B169" s="83"/>
      <c r="C169" s="83"/>
      <c r="D169" s="83"/>
      <c r="E169" s="83"/>
      <c r="F169" s="83"/>
      <c r="G169" s="83"/>
      <c r="H169" s="83"/>
      <c r="I169" s="83"/>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c r="BX169" s="82"/>
      <c r="BY169" s="82"/>
      <c r="BZ169" s="82"/>
    </row>
    <row r="170" spans="1:78" ht="15">
      <c r="A170" s="82"/>
      <c r="B170" s="83"/>
      <c r="C170" s="83"/>
      <c r="D170" s="83"/>
      <c r="E170" s="83"/>
      <c r="F170" s="83"/>
      <c r="G170" s="83"/>
      <c r="H170" s="83"/>
      <c r="I170" s="83"/>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c r="BX170" s="82"/>
      <c r="BY170" s="82"/>
      <c r="BZ170" s="82"/>
    </row>
    <row r="171" spans="1:78" ht="15">
      <c r="A171" s="82"/>
      <c r="B171" s="83"/>
      <c r="C171" s="83"/>
      <c r="D171" s="83"/>
      <c r="E171" s="83"/>
      <c r="F171" s="83"/>
      <c r="G171" s="83"/>
      <c r="H171" s="83"/>
      <c r="I171" s="83"/>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c r="BX171" s="82"/>
      <c r="BY171" s="82"/>
      <c r="BZ171" s="82"/>
    </row>
    <row r="172" spans="1:78" ht="15">
      <c r="A172" s="82"/>
      <c r="B172" s="83"/>
      <c r="C172" s="83"/>
      <c r="D172" s="83"/>
      <c r="E172" s="83"/>
      <c r="F172" s="83"/>
      <c r="G172" s="83"/>
      <c r="H172" s="83"/>
      <c r="I172" s="83"/>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c r="BX172" s="82"/>
      <c r="BY172" s="82"/>
      <c r="BZ172" s="82"/>
    </row>
    <row r="173" spans="1:78" ht="15">
      <c r="A173" s="82"/>
      <c r="B173" s="83"/>
      <c r="C173" s="83"/>
      <c r="D173" s="83"/>
      <c r="E173" s="83"/>
      <c r="F173" s="83"/>
      <c r="G173" s="83"/>
      <c r="H173" s="83"/>
      <c r="I173" s="83"/>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c r="BX173" s="82"/>
      <c r="BY173" s="82"/>
      <c r="BZ173" s="82"/>
    </row>
    <row r="174" spans="1:78" ht="15">
      <c r="A174" s="82"/>
      <c r="B174" s="83"/>
      <c r="C174" s="83"/>
      <c r="D174" s="83"/>
      <c r="E174" s="83"/>
      <c r="F174" s="83"/>
      <c r="G174" s="83"/>
      <c r="H174" s="83"/>
      <c r="I174" s="83"/>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c r="BX174" s="82"/>
      <c r="BY174" s="82"/>
      <c r="BZ174" s="82"/>
    </row>
    <row r="175" spans="1:78" ht="15">
      <c r="A175" s="82"/>
      <c r="B175" s="83"/>
      <c r="C175" s="83"/>
      <c r="D175" s="83"/>
      <c r="E175" s="83"/>
      <c r="F175" s="83"/>
      <c r="G175" s="83"/>
      <c r="H175" s="83"/>
      <c r="I175" s="83"/>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c r="BX175" s="82"/>
      <c r="BY175" s="82"/>
      <c r="BZ175" s="82"/>
    </row>
    <row r="176" spans="1:78" ht="15">
      <c r="A176" s="82"/>
      <c r="B176" s="83"/>
      <c r="C176" s="83"/>
      <c r="D176" s="83"/>
      <c r="E176" s="83"/>
      <c r="F176" s="83"/>
      <c r="G176" s="83"/>
      <c r="H176" s="83"/>
      <c r="I176" s="83"/>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c r="BX176" s="82"/>
      <c r="BY176" s="82"/>
      <c r="BZ176" s="82"/>
    </row>
    <row r="177" spans="1:78" ht="15">
      <c r="A177" s="82"/>
      <c r="B177" s="83"/>
      <c r="C177" s="83"/>
      <c r="D177" s="83"/>
      <c r="E177" s="83"/>
      <c r="F177" s="83"/>
      <c r="G177" s="83"/>
      <c r="H177" s="83"/>
      <c r="I177" s="83"/>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c r="BX177" s="82"/>
      <c r="BY177" s="82"/>
      <c r="BZ177" s="82"/>
    </row>
    <row r="178" spans="1:78" ht="15">
      <c r="A178" s="82"/>
      <c r="B178" s="83"/>
      <c r="C178" s="83"/>
      <c r="D178" s="83"/>
      <c r="E178" s="83"/>
      <c r="F178" s="83"/>
      <c r="G178" s="83"/>
      <c r="H178" s="83"/>
      <c r="I178" s="83"/>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c r="BX178" s="82"/>
      <c r="BY178" s="82"/>
      <c r="BZ178" s="82"/>
    </row>
    <row r="179" spans="1:78" ht="15">
      <c r="A179" s="82"/>
      <c r="B179" s="83"/>
      <c r="C179" s="83"/>
      <c r="D179" s="83"/>
      <c r="E179" s="83"/>
      <c r="F179" s="83"/>
      <c r="G179" s="83"/>
      <c r="H179" s="83"/>
      <c r="I179" s="83"/>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c r="BX179" s="82"/>
      <c r="BY179" s="82"/>
      <c r="BZ179" s="82"/>
    </row>
    <row r="180" spans="1:78" ht="15">
      <c r="A180" s="82"/>
      <c r="B180" s="83"/>
      <c r="C180" s="83"/>
      <c r="D180" s="83"/>
      <c r="E180" s="83"/>
      <c r="F180" s="83"/>
      <c r="G180" s="83"/>
      <c r="H180" s="83"/>
      <c r="I180" s="83"/>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c r="BX180" s="82"/>
      <c r="BY180" s="82"/>
      <c r="BZ180" s="82"/>
    </row>
    <row r="181" spans="1:78" ht="15">
      <c r="A181" s="82"/>
      <c r="B181" s="83"/>
      <c r="C181" s="83"/>
      <c r="D181" s="83"/>
      <c r="E181" s="83"/>
      <c r="F181" s="83"/>
      <c r="G181" s="83"/>
      <c r="H181" s="83"/>
      <c r="I181" s="83"/>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c r="BX181" s="82"/>
      <c r="BY181" s="82"/>
      <c r="BZ181" s="82"/>
    </row>
    <row r="182" spans="1:78" ht="15">
      <c r="A182" s="82"/>
      <c r="B182" s="83"/>
      <c r="C182" s="83"/>
      <c r="D182" s="83"/>
      <c r="E182" s="83"/>
      <c r="F182" s="83"/>
      <c r="G182" s="83"/>
      <c r="H182" s="83"/>
      <c r="I182" s="83"/>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c r="BX182" s="82"/>
      <c r="BY182" s="82"/>
      <c r="BZ182" s="82"/>
    </row>
    <row r="183" spans="1:78" ht="15">
      <c r="A183" s="82"/>
      <c r="B183" s="83"/>
      <c r="C183" s="83"/>
      <c r="D183" s="83"/>
      <c r="E183" s="83"/>
      <c r="F183" s="83"/>
      <c r="G183" s="83"/>
      <c r="H183" s="83"/>
      <c r="I183" s="83"/>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c r="BX183" s="82"/>
      <c r="BY183" s="82"/>
      <c r="BZ183" s="82"/>
    </row>
    <row r="184" spans="1:78" ht="15">
      <c r="A184" s="82"/>
      <c r="B184" s="83"/>
      <c r="C184" s="83"/>
      <c r="D184" s="83"/>
      <c r="E184" s="83"/>
      <c r="F184" s="83"/>
      <c r="G184" s="83"/>
      <c r="H184" s="83"/>
      <c r="I184" s="83"/>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c r="BX184" s="82"/>
      <c r="BY184" s="82"/>
      <c r="BZ184" s="82"/>
    </row>
    <row r="185" spans="1:78" ht="15">
      <c r="A185" s="82"/>
      <c r="B185" s="83"/>
      <c r="C185" s="83"/>
      <c r="D185" s="83"/>
      <c r="E185" s="83"/>
      <c r="F185" s="83"/>
      <c r="G185" s="83"/>
      <c r="H185" s="83"/>
      <c r="I185" s="83"/>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c r="BX185" s="82"/>
      <c r="BY185" s="82"/>
      <c r="BZ185" s="82"/>
    </row>
    <row r="186" spans="1:78" ht="15">
      <c r="A186" s="82"/>
      <c r="B186" s="83"/>
      <c r="C186" s="83"/>
      <c r="D186" s="83"/>
      <c r="E186" s="83"/>
      <c r="F186" s="83"/>
      <c r="G186" s="83"/>
      <c r="H186" s="83"/>
      <c r="I186" s="83"/>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c r="BX186" s="82"/>
      <c r="BY186" s="82"/>
      <c r="BZ186" s="82"/>
    </row>
    <row r="187" spans="1:78" ht="15">
      <c r="A187" s="82"/>
      <c r="B187" s="83"/>
      <c r="C187" s="83"/>
      <c r="D187" s="83"/>
      <c r="E187" s="83"/>
      <c r="F187" s="83"/>
      <c r="G187" s="83"/>
      <c r="H187" s="83"/>
      <c r="I187" s="83"/>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c r="BX187" s="82"/>
      <c r="BY187" s="82"/>
      <c r="BZ187" s="82"/>
    </row>
    <row r="188" spans="1:78" ht="15">
      <c r="A188" s="82"/>
      <c r="B188" s="83"/>
      <c r="C188" s="83"/>
      <c r="D188" s="83"/>
      <c r="E188" s="83"/>
      <c r="F188" s="83"/>
      <c r="G188" s="83"/>
      <c r="H188" s="83"/>
      <c r="I188" s="83"/>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row>
    <row r="189" spans="1:78" ht="15">
      <c r="A189" s="82"/>
      <c r="B189" s="83"/>
      <c r="C189" s="83"/>
      <c r="D189" s="83"/>
      <c r="E189" s="83"/>
      <c r="F189" s="83"/>
      <c r="G189" s="83"/>
      <c r="H189" s="83"/>
      <c r="I189" s="83"/>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c r="BX189" s="82"/>
      <c r="BY189" s="82"/>
      <c r="BZ189" s="82"/>
    </row>
    <row r="190" spans="1:78" ht="15">
      <c r="A190" s="82"/>
      <c r="B190" s="83"/>
      <c r="C190" s="83"/>
      <c r="D190" s="83"/>
      <c r="E190" s="83"/>
      <c r="F190" s="83"/>
      <c r="G190" s="83"/>
      <c r="H190" s="83"/>
      <c r="I190" s="83"/>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c r="BX190" s="82"/>
      <c r="BY190" s="82"/>
      <c r="BZ190" s="82"/>
    </row>
    <row r="191" spans="1:78" ht="15">
      <c r="A191" s="82"/>
      <c r="B191" s="83"/>
      <c r="C191" s="83"/>
      <c r="D191" s="83"/>
      <c r="E191" s="83"/>
      <c r="F191" s="83"/>
      <c r="G191" s="83"/>
      <c r="H191" s="83"/>
      <c r="I191" s="83"/>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c r="BX191" s="82"/>
      <c r="BY191" s="82"/>
      <c r="BZ191" s="82"/>
    </row>
    <row r="192" spans="1:78" ht="15">
      <c r="A192" s="82"/>
      <c r="B192" s="83"/>
      <c r="C192" s="83"/>
      <c r="D192" s="83"/>
      <c r="E192" s="83"/>
      <c r="F192" s="83"/>
      <c r="G192" s="83"/>
      <c r="H192" s="83"/>
      <c r="I192" s="83"/>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c r="BX192" s="82"/>
      <c r="BY192" s="82"/>
      <c r="BZ192" s="82"/>
    </row>
    <row r="193" spans="1:78" ht="15">
      <c r="A193" s="82"/>
      <c r="B193" s="83"/>
      <c r="C193" s="83"/>
      <c r="D193" s="83"/>
      <c r="E193" s="83"/>
      <c r="F193" s="83"/>
      <c r="G193" s="83"/>
      <c r="H193" s="83"/>
      <c r="I193" s="83"/>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c r="BX193" s="82"/>
      <c r="BY193" s="82"/>
      <c r="BZ193" s="82"/>
    </row>
    <row r="194" spans="1:78" ht="15">
      <c r="A194" s="82"/>
      <c r="B194" s="83"/>
      <c r="C194" s="83"/>
      <c r="D194" s="83"/>
      <c r="E194" s="83"/>
      <c r="F194" s="83"/>
      <c r="G194" s="83"/>
      <c r="H194" s="83"/>
      <c r="I194" s="83"/>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c r="BX194" s="82"/>
      <c r="BY194" s="82"/>
      <c r="BZ194" s="82"/>
    </row>
    <row r="195" spans="1:78" ht="15">
      <c r="A195" s="82"/>
      <c r="B195" s="83"/>
      <c r="C195" s="83"/>
      <c r="D195" s="83"/>
      <c r="E195" s="83"/>
      <c r="F195" s="83"/>
      <c r="G195" s="83"/>
      <c r="H195" s="83"/>
      <c r="I195" s="83"/>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c r="BX195" s="82"/>
      <c r="BY195" s="82"/>
      <c r="BZ195" s="82"/>
    </row>
    <row r="196" spans="1:78" ht="15">
      <c r="A196" s="82"/>
      <c r="B196" s="83"/>
      <c r="C196" s="83"/>
      <c r="D196" s="83"/>
      <c r="E196" s="83"/>
      <c r="F196" s="83"/>
      <c r="G196" s="83"/>
      <c r="H196" s="83"/>
      <c r="I196" s="83"/>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c r="BX196" s="82"/>
      <c r="BY196" s="82"/>
      <c r="BZ196" s="82"/>
    </row>
    <row r="197" spans="1:78" ht="15">
      <c r="A197" s="82"/>
      <c r="B197" s="83"/>
      <c r="C197" s="83"/>
      <c r="D197" s="83"/>
      <c r="E197" s="83"/>
      <c r="F197" s="83"/>
      <c r="G197" s="83"/>
      <c r="H197" s="83"/>
      <c r="I197" s="83"/>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c r="BX197" s="82"/>
      <c r="BY197" s="82"/>
      <c r="BZ197" s="82"/>
    </row>
    <row r="198" spans="1:78" ht="15">
      <c r="A198" s="82"/>
      <c r="B198" s="83"/>
      <c r="C198" s="83"/>
      <c r="D198" s="83"/>
      <c r="E198" s="83"/>
      <c r="F198" s="83"/>
      <c r="G198" s="83"/>
      <c r="H198" s="83"/>
      <c r="I198" s="83"/>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c r="BX198" s="82"/>
      <c r="BY198" s="82"/>
      <c r="BZ198" s="82"/>
    </row>
    <row r="199" spans="1:78" ht="15">
      <c r="A199" s="82"/>
      <c r="B199" s="83"/>
      <c r="C199" s="83"/>
      <c r="D199" s="83"/>
      <c r="E199" s="83"/>
      <c r="F199" s="83"/>
      <c r="G199" s="83"/>
      <c r="H199" s="83"/>
      <c r="I199" s="83"/>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c r="BX199" s="82"/>
      <c r="BY199" s="82"/>
      <c r="BZ199" s="82"/>
    </row>
    <row r="200" spans="1:78" ht="15">
      <c r="A200" s="82"/>
      <c r="B200" s="83"/>
      <c r="C200" s="83"/>
      <c r="D200" s="83"/>
      <c r="E200" s="83"/>
      <c r="F200" s="83"/>
      <c r="G200" s="83"/>
      <c r="H200" s="83"/>
      <c r="I200" s="83"/>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c r="BX200" s="82"/>
      <c r="BY200" s="82"/>
      <c r="BZ200" s="82"/>
    </row>
    <row r="201" spans="1:78" ht="15">
      <c r="A201" s="82"/>
      <c r="B201" s="83"/>
      <c r="C201" s="83"/>
      <c r="D201" s="83"/>
      <c r="E201" s="83"/>
      <c r="F201" s="83"/>
      <c r="G201" s="83"/>
      <c r="H201" s="83"/>
      <c r="I201" s="83"/>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c r="BX201" s="82"/>
      <c r="BY201" s="82"/>
      <c r="BZ201" s="82"/>
    </row>
    <row r="202" spans="1:78" ht="15">
      <c r="A202" s="82"/>
      <c r="B202" s="83"/>
      <c r="C202" s="83"/>
      <c r="D202" s="83"/>
      <c r="E202" s="83"/>
      <c r="F202" s="83"/>
      <c r="G202" s="83"/>
      <c r="H202" s="83"/>
      <c r="I202" s="83"/>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c r="BX202" s="82"/>
      <c r="BY202" s="82"/>
      <c r="BZ202" s="82"/>
    </row>
    <row r="203" spans="1:78" ht="15">
      <c r="A203" s="82"/>
      <c r="B203" s="83"/>
      <c r="C203" s="83"/>
      <c r="D203" s="83"/>
      <c r="E203" s="83"/>
      <c r="F203" s="83"/>
      <c r="G203" s="83"/>
      <c r="H203" s="83"/>
      <c r="I203" s="83"/>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c r="BX203" s="82"/>
      <c r="BY203" s="82"/>
      <c r="BZ203" s="82"/>
    </row>
    <row r="204" spans="1:78" ht="15">
      <c r="A204" s="82"/>
      <c r="B204" s="83"/>
      <c r="C204" s="83"/>
      <c r="D204" s="83"/>
      <c r="E204" s="83"/>
      <c r="F204" s="83"/>
      <c r="G204" s="83"/>
      <c r="H204" s="83"/>
      <c r="I204" s="83"/>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c r="BX204" s="82"/>
      <c r="BY204" s="82"/>
      <c r="BZ204" s="82"/>
    </row>
    <row r="205" spans="1:78" ht="15">
      <c r="A205" s="82"/>
      <c r="B205" s="83"/>
      <c r="C205" s="83"/>
      <c r="D205" s="83"/>
      <c r="E205" s="83"/>
      <c r="F205" s="83"/>
      <c r="G205" s="83"/>
      <c r="H205" s="83"/>
      <c r="I205" s="83"/>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c r="BX205" s="82"/>
      <c r="BY205" s="82"/>
      <c r="BZ205" s="82"/>
    </row>
    <row r="206" spans="1:78" ht="15">
      <c r="A206" s="82"/>
      <c r="B206" s="83"/>
      <c r="C206" s="83"/>
      <c r="D206" s="83"/>
      <c r="E206" s="83"/>
      <c r="F206" s="83"/>
      <c r="G206" s="83"/>
      <c r="H206" s="83"/>
      <c r="I206" s="83"/>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c r="BX206" s="82"/>
      <c r="BY206" s="82"/>
      <c r="BZ206" s="82"/>
    </row>
    <row r="207" spans="1:78" ht="15">
      <c r="A207" s="82"/>
      <c r="B207" s="83"/>
      <c r="C207" s="83"/>
      <c r="D207" s="83"/>
      <c r="E207" s="83"/>
      <c r="F207" s="83"/>
      <c r="G207" s="83"/>
      <c r="H207" s="83"/>
      <c r="I207" s="83"/>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c r="BX207" s="82"/>
      <c r="BY207" s="82"/>
      <c r="BZ207" s="82"/>
    </row>
    <row r="208" spans="1:78" ht="15">
      <c r="A208" s="82"/>
      <c r="B208" s="83"/>
      <c r="C208" s="83"/>
      <c r="D208" s="83"/>
      <c r="E208" s="83"/>
      <c r="F208" s="83"/>
      <c r="G208" s="83"/>
      <c r="H208" s="83"/>
      <c r="I208" s="83"/>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c r="BX208" s="82"/>
      <c r="BY208" s="82"/>
      <c r="BZ208" s="82"/>
    </row>
    <row r="209" spans="2:9" ht="15">
      <c r="B209" s="48"/>
      <c r="C209" s="48"/>
      <c r="D209" s="48"/>
      <c r="E209" s="48"/>
      <c r="F209" s="48"/>
      <c r="G209" s="48"/>
      <c r="H209" s="48"/>
      <c r="I209" s="48"/>
    </row>
    <row r="210" spans="2:9" ht="15">
      <c r="B210" s="48"/>
      <c r="C210" s="48"/>
      <c r="D210" s="48"/>
      <c r="E210" s="48"/>
      <c r="F210" s="48"/>
      <c r="G210" s="48"/>
      <c r="H210" s="48"/>
      <c r="I210" s="48"/>
    </row>
    <row r="211" spans="2:9" ht="15">
      <c r="B211" s="48"/>
      <c r="C211" s="48"/>
      <c r="D211" s="48"/>
      <c r="E211" s="48"/>
      <c r="F211" s="48"/>
      <c r="G211" s="48"/>
      <c r="H211" s="48"/>
      <c r="I211" s="48"/>
    </row>
    <row r="212" spans="2:9" ht="15">
      <c r="B212" s="48"/>
      <c r="C212" s="48"/>
      <c r="D212" s="48"/>
      <c r="E212" s="48"/>
      <c r="F212" s="48"/>
      <c r="G212" s="48"/>
      <c r="H212" s="48"/>
      <c r="I212" s="48"/>
    </row>
    <row r="213" spans="2:9" ht="15">
      <c r="B213" s="48"/>
      <c r="C213" s="48"/>
      <c r="D213" s="48"/>
      <c r="E213" s="48"/>
      <c r="F213" s="48"/>
      <c r="G213" s="48"/>
      <c r="H213" s="48"/>
      <c r="I213" s="48"/>
    </row>
    <row r="214" spans="2:9" ht="15">
      <c r="B214" s="48"/>
      <c r="C214" s="48"/>
      <c r="D214" s="48"/>
      <c r="E214" s="48"/>
      <c r="F214" s="48"/>
      <c r="G214" s="48"/>
      <c r="H214" s="48"/>
      <c r="I214" s="48"/>
    </row>
    <row r="215" spans="2:9" ht="15">
      <c r="B215" s="48"/>
      <c r="C215" s="48"/>
      <c r="D215" s="48"/>
      <c r="E215" s="48"/>
      <c r="F215" s="48"/>
      <c r="G215" s="48"/>
      <c r="H215" s="48"/>
      <c r="I215" s="48"/>
    </row>
    <row r="216" spans="2:9" ht="15">
      <c r="B216" s="48"/>
      <c r="C216" s="48"/>
      <c r="D216" s="48"/>
      <c r="E216" s="48"/>
      <c r="F216" s="48"/>
      <c r="G216" s="48"/>
      <c r="H216" s="48"/>
      <c r="I216" s="48"/>
    </row>
    <row r="217" spans="2:9" ht="15">
      <c r="B217" s="48"/>
      <c r="C217" s="48"/>
      <c r="D217" s="48"/>
      <c r="E217" s="48"/>
      <c r="F217" s="48"/>
      <c r="G217" s="48"/>
      <c r="H217" s="48"/>
      <c r="I217" s="48"/>
    </row>
    <row r="218" spans="2:9" ht="15">
      <c r="B218" s="48"/>
      <c r="C218" s="48"/>
      <c r="D218" s="48"/>
      <c r="E218" s="48"/>
      <c r="F218" s="48"/>
      <c r="G218" s="48"/>
      <c r="H218" s="48"/>
      <c r="I218" s="48"/>
    </row>
    <row r="219" spans="2:9" ht="15">
      <c r="B219" s="48"/>
      <c r="C219" s="48"/>
      <c r="D219" s="48"/>
      <c r="E219" s="48"/>
      <c r="F219" s="48"/>
      <c r="G219" s="48"/>
      <c r="H219" s="48"/>
      <c r="I219" s="48"/>
    </row>
    <row r="220" spans="2:9" ht="15">
      <c r="B220" s="48"/>
      <c r="C220" s="48"/>
      <c r="D220" s="48"/>
      <c r="E220" s="48"/>
      <c r="F220" s="48"/>
      <c r="G220" s="48"/>
      <c r="H220" s="48"/>
      <c r="I220" s="48"/>
    </row>
    <row r="221" spans="2:9" ht="15">
      <c r="B221" s="48"/>
      <c r="C221" s="48"/>
      <c r="D221" s="48"/>
      <c r="E221" s="48"/>
      <c r="F221" s="48"/>
      <c r="G221" s="48"/>
      <c r="H221" s="48"/>
      <c r="I221" s="48"/>
    </row>
    <row r="222" spans="2:9" ht="15">
      <c r="B222" s="48"/>
      <c r="C222" s="48"/>
      <c r="D222" s="48"/>
      <c r="E222" s="48"/>
      <c r="F222" s="48"/>
      <c r="G222" s="48"/>
      <c r="H222" s="48"/>
      <c r="I222" s="48"/>
    </row>
    <row r="223" spans="2:9" ht="15">
      <c r="B223" s="48"/>
      <c r="C223" s="48"/>
      <c r="D223" s="48"/>
      <c r="E223" s="48"/>
      <c r="F223" s="48"/>
      <c r="G223" s="48"/>
      <c r="H223" s="48"/>
      <c r="I223" s="48"/>
    </row>
    <row r="224" spans="2:9" ht="15">
      <c r="B224" s="48"/>
      <c r="C224" s="48"/>
      <c r="D224" s="48"/>
      <c r="E224" s="48"/>
      <c r="F224" s="48"/>
      <c r="G224" s="48"/>
      <c r="H224" s="48"/>
      <c r="I224" s="48"/>
    </row>
    <row r="225" spans="2:9" ht="15">
      <c r="B225" s="48"/>
      <c r="C225" s="48"/>
      <c r="D225" s="48"/>
      <c r="E225" s="48"/>
      <c r="F225" s="48"/>
      <c r="G225" s="48"/>
      <c r="H225" s="48"/>
      <c r="I225" s="48"/>
    </row>
    <row r="226" spans="2:9" ht="15">
      <c r="B226" s="48"/>
      <c r="C226" s="48"/>
      <c r="D226" s="48"/>
      <c r="E226" s="48"/>
      <c r="F226" s="48"/>
      <c r="G226" s="48"/>
      <c r="H226" s="48"/>
      <c r="I226" s="48"/>
    </row>
    <row r="227" spans="2:9" ht="15">
      <c r="B227" s="48"/>
      <c r="C227" s="48"/>
      <c r="D227" s="48"/>
      <c r="E227" s="48"/>
      <c r="F227" s="48"/>
      <c r="G227" s="48"/>
      <c r="H227" s="48"/>
      <c r="I227" s="48"/>
    </row>
    <row r="228" spans="2:9" ht="15">
      <c r="B228" s="48"/>
      <c r="C228" s="48"/>
      <c r="D228" s="48"/>
      <c r="E228" s="48"/>
      <c r="F228" s="48"/>
      <c r="G228" s="48"/>
      <c r="H228" s="48"/>
      <c r="I228" s="48"/>
    </row>
    <row r="229" spans="2:9" ht="15">
      <c r="B229" s="48"/>
      <c r="C229" s="48"/>
      <c r="D229" s="48"/>
      <c r="E229" s="48"/>
      <c r="F229" s="48"/>
      <c r="G229" s="48"/>
      <c r="H229" s="48"/>
      <c r="I229" s="48"/>
    </row>
    <row r="230" spans="2:9" ht="15">
      <c r="B230" s="48"/>
      <c r="C230" s="48"/>
      <c r="D230" s="48"/>
      <c r="E230" s="48"/>
      <c r="F230" s="48"/>
      <c r="G230" s="48"/>
      <c r="H230" s="48"/>
      <c r="I230" s="48"/>
    </row>
    <row r="231" spans="2:9" ht="15">
      <c r="B231" s="48"/>
      <c r="C231" s="48"/>
      <c r="D231" s="48"/>
      <c r="E231" s="48"/>
      <c r="F231" s="48"/>
      <c r="G231" s="48"/>
      <c r="H231" s="48"/>
      <c r="I231" s="48"/>
    </row>
    <row r="232" spans="2:9" ht="15">
      <c r="B232" s="48"/>
      <c r="C232" s="48"/>
      <c r="D232" s="48"/>
      <c r="E232" s="48"/>
      <c r="F232" s="48"/>
      <c r="G232" s="48"/>
      <c r="H232" s="48"/>
      <c r="I232" s="48"/>
    </row>
    <row r="233" spans="2:9" ht="15">
      <c r="B233" s="48"/>
      <c r="C233" s="48"/>
      <c r="D233" s="48"/>
      <c r="E233" s="48"/>
      <c r="F233" s="48"/>
      <c r="G233" s="48"/>
      <c r="H233" s="48"/>
      <c r="I233" s="48"/>
    </row>
    <row r="234" spans="2:9" ht="15">
      <c r="B234" s="48"/>
      <c r="C234" s="48"/>
      <c r="D234" s="48"/>
      <c r="E234" s="48"/>
      <c r="F234" s="48"/>
      <c r="G234" s="48"/>
      <c r="H234" s="48"/>
      <c r="I234" s="48"/>
    </row>
    <row r="235" spans="2:9" ht="15">
      <c r="B235" s="48"/>
      <c r="C235" s="48"/>
      <c r="D235" s="48"/>
      <c r="E235" s="48"/>
      <c r="F235" s="48"/>
      <c r="G235" s="48"/>
      <c r="H235" s="48"/>
      <c r="I235" s="48"/>
    </row>
    <row r="236" spans="2:9" ht="15">
      <c r="B236" s="48"/>
      <c r="C236" s="48"/>
      <c r="D236" s="48"/>
      <c r="E236" s="48"/>
      <c r="F236" s="48"/>
      <c r="G236" s="48"/>
      <c r="H236" s="48"/>
      <c r="I236" s="48"/>
    </row>
    <row r="237" spans="2:9" ht="15">
      <c r="B237" s="48"/>
      <c r="C237" s="48"/>
      <c r="D237" s="48"/>
      <c r="E237" s="48"/>
      <c r="F237" s="48"/>
      <c r="G237" s="48"/>
      <c r="H237" s="48"/>
      <c r="I237" s="48"/>
    </row>
    <row r="238" spans="2:9" ht="15">
      <c r="B238" s="48"/>
      <c r="C238" s="48"/>
      <c r="D238" s="48"/>
      <c r="E238" s="48"/>
      <c r="F238" s="48"/>
      <c r="G238" s="48"/>
      <c r="H238" s="48"/>
      <c r="I238" s="48"/>
    </row>
    <row r="239" spans="2:9" ht="15">
      <c r="B239" s="48"/>
      <c r="C239" s="48"/>
      <c r="D239" s="48"/>
      <c r="E239" s="48"/>
      <c r="F239" s="48"/>
      <c r="G239" s="48"/>
      <c r="H239" s="48"/>
      <c r="I239" s="48"/>
    </row>
    <row r="240" spans="2:9" ht="15">
      <c r="B240" s="48"/>
      <c r="C240" s="48"/>
      <c r="D240" s="48"/>
      <c r="E240" s="48"/>
      <c r="F240" s="48"/>
      <c r="G240" s="48"/>
      <c r="H240" s="48"/>
      <c r="I240" s="48"/>
    </row>
    <row r="241" spans="2:9" ht="15">
      <c r="B241" s="48"/>
      <c r="C241" s="48"/>
      <c r="D241" s="48"/>
      <c r="E241" s="48"/>
      <c r="F241" s="48"/>
      <c r="G241" s="48"/>
      <c r="H241" s="48"/>
      <c r="I241" s="48"/>
    </row>
    <row r="242" spans="2:9" ht="15">
      <c r="B242" s="48"/>
      <c r="C242" s="48"/>
      <c r="D242" s="48"/>
      <c r="E242" s="48"/>
      <c r="F242" s="48"/>
      <c r="G242" s="48"/>
      <c r="H242" s="48"/>
      <c r="I242" s="48"/>
    </row>
    <row r="243" spans="2:9" ht="15">
      <c r="B243" s="48"/>
      <c r="C243" s="48"/>
      <c r="D243" s="48"/>
      <c r="E243" s="48"/>
      <c r="F243" s="48"/>
      <c r="G243" s="48"/>
      <c r="H243" s="48"/>
      <c r="I243" s="48"/>
    </row>
    <row r="244" spans="2:9" ht="15">
      <c r="B244" s="48"/>
      <c r="C244" s="48"/>
      <c r="D244" s="48"/>
      <c r="E244" s="48"/>
      <c r="F244" s="48"/>
      <c r="G244" s="48"/>
      <c r="H244" s="48"/>
      <c r="I244" s="48"/>
    </row>
    <row r="245" spans="2:9" ht="15">
      <c r="B245" s="48"/>
      <c r="C245" s="48"/>
      <c r="D245" s="48"/>
      <c r="E245" s="48"/>
      <c r="F245" s="48"/>
      <c r="G245" s="48"/>
      <c r="H245" s="48"/>
      <c r="I245" s="48"/>
    </row>
    <row r="246" spans="2:9" ht="15">
      <c r="B246" s="48"/>
      <c r="C246" s="48"/>
      <c r="D246" s="48"/>
      <c r="E246" s="48"/>
      <c r="F246" s="48"/>
      <c r="G246" s="48"/>
      <c r="H246" s="48"/>
      <c r="I246" s="48"/>
    </row>
    <row r="247" spans="2:9" ht="15">
      <c r="B247" s="48"/>
      <c r="C247" s="48"/>
      <c r="D247" s="48"/>
      <c r="E247" s="48"/>
      <c r="F247" s="48"/>
      <c r="G247" s="48"/>
      <c r="H247" s="48"/>
      <c r="I247" s="48"/>
    </row>
    <row r="248" spans="2:9" ht="15">
      <c r="B248" s="48"/>
      <c r="C248" s="48"/>
      <c r="D248" s="48"/>
      <c r="E248" s="48"/>
      <c r="F248" s="48"/>
      <c r="G248" s="48"/>
      <c r="H248" s="48"/>
      <c r="I248" s="48"/>
    </row>
    <row r="249" spans="2:9" ht="15">
      <c r="B249" s="48"/>
      <c r="C249" s="48"/>
      <c r="D249" s="48"/>
      <c r="E249" s="48"/>
      <c r="F249" s="48"/>
      <c r="G249" s="48"/>
      <c r="H249" s="48"/>
      <c r="I249" s="48"/>
    </row>
    <row r="250" spans="2:9" ht="15">
      <c r="B250" s="48"/>
      <c r="C250" s="48"/>
      <c r="D250" s="48"/>
      <c r="E250" s="48"/>
      <c r="F250" s="48"/>
      <c r="G250" s="48"/>
      <c r="H250" s="48"/>
      <c r="I250" s="48"/>
    </row>
    <row r="251" spans="2:9" ht="15">
      <c r="B251" s="48"/>
      <c r="C251" s="48"/>
      <c r="D251" s="48"/>
      <c r="E251" s="48"/>
      <c r="F251" s="48"/>
      <c r="G251" s="48"/>
      <c r="H251" s="48"/>
      <c r="I251" s="48"/>
    </row>
    <row r="252" spans="2:9" ht="15">
      <c r="B252" s="48"/>
      <c r="C252" s="48"/>
      <c r="D252" s="48"/>
      <c r="E252" s="48"/>
      <c r="F252" s="48"/>
      <c r="G252" s="48"/>
      <c r="H252" s="48"/>
      <c r="I252" s="48"/>
    </row>
    <row r="253" spans="2:9" ht="15">
      <c r="B253" s="48"/>
      <c r="C253" s="48"/>
      <c r="D253" s="48"/>
      <c r="E253" s="48"/>
      <c r="F253" s="48"/>
      <c r="G253" s="48"/>
      <c r="H253" s="48"/>
      <c r="I253" s="48"/>
    </row>
    <row r="254" spans="2:9" ht="15">
      <c r="B254" s="48"/>
      <c r="C254" s="48"/>
      <c r="D254" s="48"/>
      <c r="E254" s="48"/>
      <c r="F254" s="48"/>
      <c r="G254" s="48"/>
      <c r="H254" s="48"/>
      <c r="I254" s="48"/>
    </row>
    <row r="255" spans="2:9" ht="15">
      <c r="B255" s="48"/>
      <c r="C255" s="48"/>
      <c r="D255" s="48"/>
      <c r="E255" s="48"/>
      <c r="F255" s="48"/>
      <c r="G255" s="48"/>
      <c r="H255" s="48"/>
      <c r="I255" s="48"/>
    </row>
    <row r="256" spans="2:9" ht="15">
      <c r="B256" s="48"/>
      <c r="C256" s="48"/>
      <c r="D256" s="48"/>
      <c r="E256" s="48"/>
      <c r="F256" s="48"/>
      <c r="G256" s="48"/>
      <c r="H256" s="48"/>
      <c r="I256" s="48"/>
    </row>
    <row r="257" spans="2:9" ht="15">
      <c r="B257" s="48"/>
      <c r="C257" s="48"/>
      <c r="D257" s="48"/>
      <c r="E257" s="48"/>
      <c r="F257" s="48"/>
      <c r="G257" s="48"/>
      <c r="H257" s="48"/>
      <c r="I257" s="48"/>
    </row>
    <row r="258" spans="2:9" ht="15">
      <c r="B258" s="48"/>
      <c r="C258" s="48"/>
      <c r="D258" s="48"/>
      <c r="E258" s="48"/>
      <c r="F258" s="48"/>
      <c r="G258" s="48"/>
      <c r="H258" s="48"/>
      <c r="I258" s="48"/>
    </row>
    <row r="259" spans="2:9" ht="15">
      <c r="B259" s="48"/>
      <c r="C259" s="48"/>
      <c r="D259" s="48"/>
      <c r="E259" s="48"/>
      <c r="F259" s="48"/>
      <c r="G259" s="48"/>
      <c r="H259" s="48"/>
      <c r="I259" s="48"/>
    </row>
    <row r="260" spans="2:9" ht="15">
      <c r="B260" s="48"/>
      <c r="C260" s="48"/>
      <c r="D260" s="48"/>
      <c r="E260" s="48"/>
      <c r="F260" s="48"/>
      <c r="G260" s="48"/>
      <c r="H260" s="48"/>
      <c r="I260" s="48"/>
    </row>
    <row r="261" spans="2:9" ht="15">
      <c r="B261" s="48"/>
      <c r="C261" s="48"/>
      <c r="D261" s="48"/>
      <c r="E261" s="48"/>
      <c r="F261" s="48"/>
      <c r="G261" s="48"/>
      <c r="H261" s="48"/>
      <c r="I261" s="48"/>
    </row>
    <row r="262" spans="2:9" ht="15">
      <c r="B262" s="48"/>
      <c r="C262" s="48"/>
      <c r="D262" s="48"/>
      <c r="E262" s="48"/>
      <c r="F262" s="48"/>
      <c r="G262" s="48"/>
      <c r="H262" s="48"/>
      <c r="I262" s="48"/>
    </row>
    <row r="263" spans="2:9" ht="15">
      <c r="B263" s="48"/>
      <c r="C263" s="48"/>
      <c r="D263" s="48"/>
      <c r="E263" s="48"/>
      <c r="F263" s="48"/>
      <c r="G263" s="48"/>
      <c r="H263" s="48"/>
      <c r="I263" s="48"/>
    </row>
    <row r="264" spans="2:9" ht="15">
      <c r="B264" s="48"/>
      <c r="C264" s="48"/>
      <c r="D264" s="48"/>
      <c r="E264" s="48"/>
      <c r="F264" s="48"/>
      <c r="G264" s="48"/>
      <c r="H264" s="48"/>
      <c r="I264" s="48"/>
    </row>
    <row r="265" spans="2:9" ht="15">
      <c r="B265" s="48"/>
      <c r="C265" s="48"/>
      <c r="D265" s="48"/>
      <c r="E265" s="48"/>
      <c r="F265" s="48"/>
      <c r="G265" s="48"/>
      <c r="H265" s="48"/>
      <c r="I265" s="48"/>
    </row>
    <row r="266" spans="2:9" ht="15">
      <c r="B266" s="48"/>
      <c r="C266" s="48"/>
      <c r="D266" s="48"/>
      <c r="E266" s="48"/>
      <c r="F266" s="48"/>
      <c r="G266" s="48"/>
      <c r="H266" s="48"/>
      <c r="I266" s="48"/>
    </row>
    <row r="267" spans="2:9" ht="15">
      <c r="B267" s="48"/>
      <c r="C267" s="48"/>
      <c r="D267" s="48"/>
      <c r="E267" s="48"/>
      <c r="F267" s="48"/>
      <c r="G267" s="48"/>
      <c r="H267" s="48"/>
      <c r="I267" s="48"/>
    </row>
    <row r="268" spans="2:9" ht="15">
      <c r="B268" s="48"/>
      <c r="C268" s="48"/>
      <c r="D268" s="48"/>
      <c r="E268" s="48"/>
      <c r="F268" s="48"/>
      <c r="G268" s="48"/>
      <c r="H268" s="48"/>
      <c r="I268" s="48"/>
    </row>
    <row r="269" spans="2:9" ht="15">
      <c r="B269" s="48"/>
      <c r="C269" s="48"/>
      <c r="D269" s="48"/>
      <c r="E269" s="48"/>
      <c r="F269" s="48"/>
      <c r="G269" s="48"/>
      <c r="H269" s="48"/>
      <c r="I269" s="48"/>
    </row>
    <row r="270" spans="2:9" ht="15">
      <c r="B270" s="48"/>
      <c r="C270" s="48"/>
      <c r="D270" s="48"/>
      <c r="E270" s="48"/>
      <c r="F270" s="48"/>
      <c r="G270" s="48"/>
      <c r="H270" s="48"/>
      <c r="I270" s="48"/>
    </row>
    <row r="271" spans="2:9" ht="15">
      <c r="B271" s="48"/>
      <c r="C271" s="48"/>
      <c r="D271" s="48"/>
      <c r="E271" s="48"/>
      <c r="F271" s="48"/>
      <c r="G271" s="48"/>
      <c r="H271" s="48"/>
      <c r="I271" s="48"/>
    </row>
    <row r="272" spans="2:9" ht="15">
      <c r="B272" s="48"/>
      <c r="C272" s="48"/>
      <c r="D272" s="48"/>
      <c r="E272" s="48"/>
      <c r="F272" s="48"/>
      <c r="G272" s="48"/>
      <c r="H272" s="48"/>
      <c r="I272" s="48"/>
    </row>
    <row r="273" spans="2:9" ht="15">
      <c r="B273" s="48"/>
      <c r="C273" s="48"/>
      <c r="D273" s="48"/>
      <c r="E273" s="48"/>
      <c r="F273" s="48"/>
      <c r="G273" s="48"/>
      <c r="H273" s="48"/>
      <c r="I273" s="48"/>
    </row>
    <row r="274" spans="2:9" ht="15">
      <c r="B274" s="48"/>
      <c r="C274" s="48"/>
      <c r="D274" s="48"/>
      <c r="E274" s="48"/>
      <c r="F274" s="48"/>
      <c r="G274" s="48"/>
      <c r="H274" s="48"/>
      <c r="I274" s="48"/>
    </row>
    <row r="275" spans="2:9" ht="15">
      <c r="B275" s="48"/>
      <c r="C275" s="48"/>
      <c r="D275" s="48"/>
      <c r="E275" s="48"/>
      <c r="F275" s="48"/>
      <c r="G275" s="48"/>
      <c r="H275" s="48"/>
      <c r="I275" s="48"/>
    </row>
    <row r="276" spans="2:9" ht="15">
      <c r="B276" s="48"/>
      <c r="C276" s="48"/>
      <c r="D276" s="48"/>
      <c r="E276" s="48"/>
      <c r="F276" s="48"/>
      <c r="G276" s="48"/>
      <c r="H276" s="48"/>
      <c r="I276" s="48"/>
    </row>
    <row r="277" spans="2:9" ht="15">
      <c r="B277" s="48"/>
      <c r="C277" s="48"/>
      <c r="D277" s="48"/>
      <c r="E277" s="48"/>
      <c r="F277" s="48"/>
      <c r="G277" s="48"/>
      <c r="H277" s="48"/>
      <c r="I277" s="48"/>
    </row>
    <row r="278" spans="2:9" ht="15">
      <c r="B278" s="48"/>
      <c r="C278" s="48"/>
      <c r="D278" s="48"/>
      <c r="E278" s="48"/>
      <c r="F278" s="48"/>
      <c r="G278" s="48"/>
      <c r="H278" s="48"/>
      <c r="I278" s="48"/>
    </row>
    <row r="279" spans="2:9" ht="15">
      <c r="B279" s="48"/>
      <c r="C279" s="48"/>
      <c r="D279" s="48"/>
      <c r="E279" s="48"/>
      <c r="F279" s="48"/>
      <c r="G279" s="48"/>
      <c r="H279" s="48"/>
      <c r="I279" s="48"/>
    </row>
    <row r="280" spans="2:9" ht="15">
      <c r="B280" s="48"/>
      <c r="C280" s="48"/>
      <c r="D280" s="48"/>
      <c r="E280" s="48"/>
      <c r="F280" s="48"/>
      <c r="G280" s="48"/>
      <c r="H280" s="48"/>
      <c r="I280" s="48"/>
    </row>
    <row r="281" spans="2:9" ht="15">
      <c r="B281" s="48"/>
      <c r="C281" s="48"/>
      <c r="D281" s="48"/>
      <c r="E281" s="48"/>
      <c r="F281" s="48"/>
      <c r="G281" s="48"/>
      <c r="H281" s="48"/>
      <c r="I281" s="48"/>
    </row>
    <row r="282" spans="2:9" ht="15">
      <c r="B282" s="48"/>
      <c r="C282" s="48"/>
      <c r="D282" s="48"/>
      <c r="E282" s="48"/>
      <c r="F282" s="48"/>
      <c r="G282" s="48"/>
      <c r="H282" s="48"/>
      <c r="I282" s="48"/>
    </row>
    <row r="283" spans="2:9" ht="15">
      <c r="B283" s="48"/>
      <c r="C283" s="48"/>
      <c r="D283" s="48"/>
      <c r="E283" s="48"/>
      <c r="F283" s="48"/>
      <c r="G283" s="48"/>
      <c r="H283" s="48"/>
      <c r="I283" s="48"/>
    </row>
    <row r="284" spans="2:9" ht="15">
      <c r="B284" s="48"/>
      <c r="C284" s="48"/>
      <c r="D284" s="48"/>
      <c r="E284" s="48"/>
      <c r="F284" s="48"/>
      <c r="G284" s="48"/>
      <c r="H284" s="48"/>
      <c r="I284" s="48"/>
    </row>
    <row r="285" spans="2:9" ht="15">
      <c r="B285" s="48"/>
      <c r="C285" s="48"/>
      <c r="D285" s="48"/>
      <c r="E285" s="48"/>
      <c r="F285" s="48"/>
      <c r="G285" s="48"/>
      <c r="H285" s="48"/>
      <c r="I285" s="48"/>
    </row>
    <row r="286" spans="2:9" ht="15">
      <c r="B286" s="48"/>
      <c r="C286" s="48"/>
      <c r="D286" s="48"/>
      <c r="E286" s="48"/>
      <c r="F286" s="48"/>
      <c r="G286" s="48"/>
      <c r="H286" s="48"/>
      <c r="I286" s="48"/>
    </row>
    <row r="287" spans="2:9" ht="15">
      <c r="B287" s="48"/>
      <c r="C287" s="48"/>
      <c r="D287" s="48"/>
      <c r="E287" s="48"/>
      <c r="F287" s="48"/>
      <c r="G287" s="48"/>
      <c r="H287" s="48"/>
      <c r="I287" s="48"/>
    </row>
    <row r="288" spans="2:9" ht="15">
      <c r="B288" s="48"/>
      <c r="C288" s="48"/>
      <c r="D288" s="48"/>
      <c r="E288" s="48"/>
      <c r="F288" s="48"/>
      <c r="G288" s="48"/>
      <c r="H288" s="48"/>
      <c r="I288" s="48"/>
    </row>
    <row r="289" spans="2:9" ht="15">
      <c r="B289" s="48"/>
      <c r="C289" s="48"/>
      <c r="D289" s="48"/>
      <c r="E289" s="48"/>
      <c r="F289" s="48"/>
      <c r="G289" s="48"/>
      <c r="H289" s="48"/>
      <c r="I289" s="48"/>
    </row>
    <row r="290" spans="2:9" ht="15">
      <c r="B290" s="48"/>
      <c r="C290" s="48"/>
      <c r="D290" s="48"/>
      <c r="E290" s="48"/>
      <c r="F290" s="48"/>
      <c r="G290" s="48"/>
      <c r="H290" s="48"/>
      <c r="I290" s="48"/>
    </row>
    <row r="291" spans="2:9" ht="15">
      <c r="B291" s="48"/>
      <c r="C291" s="48"/>
      <c r="D291" s="48"/>
      <c r="E291" s="48"/>
      <c r="F291" s="48"/>
      <c r="G291" s="48"/>
      <c r="H291" s="48"/>
      <c r="I291" s="48"/>
    </row>
    <row r="292" spans="2:9" ht="15">
      <c r="B292" s="48"/>
      <c r="C292" s="48"/>
      <c r="D292" s="48"/>
      <c r="E292" s="48"/>
      <c r="F292" s="48"/>
      <c r="G292" s="48"/>
      <c r="H292" s="48"/>
      <c r="I292" s="48"/>
    </row>
    <row r="293" spans="2:9" ht="15">
      <c r="B293" s="48"/>
      <c r="C293" s="48"/>
      <c r="D293" s="48"/>
      <c r="E293" s="48"/>
      <c r="F293" s="48"/>
      <c r="G293" s="48"/>
      <c r="H293" s="48"/>
      <c r="I293" s="48"/>
    </row>
    <row r="294" spans="2:9" ht="15">
      <c r="B294" s="48"/>
      <c r="C294" s="48"/>
      <c r="D294" s="48"/>
      <c r="E294" s="48"/>
      <c r="F294" s="48"/>
      <c r="G294" s="48"/>
      <c r="H294" s="48"/>
      <c r="I294" s="48"/>
    </row>
    <row r="295" spans="2:9" ht="15">
      <c r="B295" s="48"/>
      <c r="C295" s="48"/>
      <c r="D295" s="48"/>
      <c r="E295" s="48"/>
      <c r="F295" s="48"/>
      <c r="G295" s="48"/>
      <c r="H295" s="48"/>
      <c r="I295" s="48"/>
    </row>
    <row r="296" spans="2:9" ht="15">
      <c r="B296" s="48"/>
      <c r="C296" s="48"/>
      <c r="D296" s="48"/>
      <c r="E296" s="48"/>
      <c r="F296" s="48"/>
      <c r="G296" s="48"/>
      <c r="H296" s="48"/>
      <c r="I296" s="48"/>
    </row>
    <row r="297" spans="2:9" ht="15">
      <c r="B297" s="48"/>
      <c r="C297" s="48"/>
      <c r="D297" s="48"/>
      <c r="E297" s="48"/>
      <c r="F297" s="48"/>
      <c r="G297" s="48"/>
      <c r="H297" s="48"/>
      <c r="I297" s="48"/>
    </row>
    <row r="298" spans="2:9" ht="15">
      <c r="B298" s="48"/>
      <c r="C298" s="48"/>
      <c r="D298" s="48"/>
      <c r="E298" s="48"/>
      <c r="F298" s="48"/>
      <c r="G298" s="48"/>
      <c r="H298" s="48"/>
      <c r="I298" s="48"/>
    </row>
    <row r="299" spans="2:9" ht="15">
      <c r="B299" s="48"/>
      <c r="C299" s="48"/>
      <c r="D299" s="48"/>
      <c r="E299" s="48"/>
      <c r="F299" s="48"/>
      <c r="G299" s="48"/>
      <c r="H299" s="48"/>
      <c r="I299" s="48"/>
    </row>
    <row r="300" spans="2:9" ht="15">
      <c r="B300" s="48"/>
      <c r="C300" s="48"/>
      <c r="D300" s="48"/>
      <c r="E300" s="48"/>
      <c r="F300" s="48"/>
      <c r="G300" s="48"/>
      <c r="H300" s="48"/>
      <c r="I300" s="48"/>
    </row>
    <row r="301" spans="2:9" ht="15">
      <c r="B301" s="48"/>
      <c r="C301" s="48"/>
      <c r="D301" s="48"/>
      <c r="E301" s="48"/>
      <c r="F301" s="48"/>
      <c r="G301" s="48"/>
      <c r="H301" s="48"/>
      <c r="I301" s="48"/>
    </row>
    <row r="302" spans="2:9" ht="15">
      <c r="B302" s="48"/>
      <c r="C302" s="48"/>
      <c r="D302" s="48"/>
      <c r="E302" s="48"/>
      <c r="F302" s="48"/>
      <c r="G302" s="48"/>
      <c r="H302" s="48"/>
      <c r="I302" s="48"/>
    </row>
    <row r="303" spans="2:9" ht="15">
      <c r="B303" s="48"/>
      <c r="C303" s="48"/>
      <c r="D303" s="48"/>
      <c r="E303" s="48"/>
      <c r="F303" s="48"/>
      <c r="G303" s="48"/>
      <c r="H303" s="48"/>
      <c r="I303" s="48"/>
    </row>
    <row r="304" spans="2:9" ht="15">
      <c r="B304" s="48"/>
      <c r="C304" s="48"/>
      <c r="D304" s="48"/>
      <c r="E304" s="48"/>
      <c r="F304" s="48"/>
      <c r="G304" s="48"/>
      <c r="H304" s="48"/>
      <c r="I304" s="48"/>
    </row>
    <row r="305" spans="2:9" ht="15">
      <c r="B305" s="48"/>
      <c r="C305" s="48"/>
      <c r="D305" s="48"/>
      <c r="E305" s="48"/>
      <c r="F305" s="48"/>
      <c r="G305" s="48"/>
      <c r="H305" s="48"/>
      <c r="I305" s="48"/>
    </row>
    <row r="306" spans="2:9" ht="15">
      <c r="B306" s="48"/>
      <c r="C306" s="48"/>
      <c r="D306" s="48"/>
      <c r="E306" s="48"/>
      <c r="F306" s="48"/>
      <c r="G306" s="48"/>
      <c r="H306" s="48"/>
      <c r="I306" s="48"/>
    </row>
    <row r="307" spans="2:9" ht="15">
      <c r="B307" s="48"/>
      <c r="C307" s="48"/>
      <c r="D307" s="48"/>
      <c r="E307" s="48"/>
      <c r="F307" s="48"/>
      <c r="G307" s="48"/>
      <c r="H307" s="48"/>
      <c r="I307" s="48"/>
    </row>
    <row r="308" spans="2:9" ht="15">
      <c r="B308" s="48"/>
      <c r="C308" s="48"/>
      <c r="D308" s="48"/>
      <c r="E308" s="48"/>
      <c r="F308" s="48"/>
      <c r="G308" s="48"/>
      <c r="H308" s="48"/>
      <c r="I308" s="48"/>
    </row>
    <row r="309" spans="2:9" ht="15">
      <c r="B309" s="48"/>
      <c r="C309" s="48"/>
      <c r="D309" s="48"/>
      <c r="E309" s="48"/>
      <c r="F309" s="48"/>
      <c r="G309" s="48"/>
      <c r="H309" s="48"/>
      <c r="I309" s="48"/>
    </row>
    <row r="310" spans="2:9" ht="15">
      <c r="B310" s="48"/>
      <c r="C310" s="48"/>
      <c r="D310" s="48"/>
      <c r="E310" s="48"/>
      <c r="F310" s="48"/>
      <c r="G310" s="48"/>
      <c r="H310" s="48"/>
      <c r="I310" s="48"/>
    </row>
    <row r="311" spans="2:9" ht="15">
      <c r="B311" s="48"/>
      <c r="C311" s="48"/>
      <c r="D311" s="48"/>
      <c r="E311" s="48"/>
      <c r="F311" s="48"/>
      <c r="G311" s="48"/>
      <c r="H311" s="48"/>
      <c r="I311" s="48"/>
    </row>
    <row r="312" spans="2:9" ht="15">
      <c r="B312" s="48"/>
      <c r="C312" s="48"/>
      <c r="D312" s="48"/>
      <c r="E312" s="48"/>
      <c r="F312" s="48"/>
      <c r="G312" s="48"/>
      <c r="H312" s="48"/>
      <c r="I312" s="48"/>
    </row>
    <row r="313" spans="2:9" ht="15">
      <c r="B313" s="48"/>
      <c r="C313" s="48"/>
      <c r="D313" s="48"/>
      <c r="E313" s="48"/>
      <c r="F313" s="48"/>
      <c r="G313" s="48"/>
      <c r="H313" s="48"/>
      <c r="I313" s="48"/>
    </row>
    <row r="314" spans="2:9" ht="15">
      <c r="B314" s="48"/>
      <c r="C314" s="48"/>
      <c r="D314" s="48"/>
      <c r="E314" s="48"/>
      <c r="F314" s="48"/>
      <c r="G314" s="48"/>
      <c r="H314" s="48"/>
      <c r="I314" s="48"/>
    </row>
    <row r="315" spans="2:9" ht="15">
      <c r="B315" s="48"/>
      <c r="C315" s="48"/>
      <c r="D315" s="48"/>
      <c r="E315" s="48"/>
      <c r="F315" s="48"/>
      <c r="G315" s="48"/>
      <c r="H315" s="48"/>
      <c r="I315" s="48"/>
    </row>
    <row r="316" spans="2:9" ht="15">
      <c r="B316" s="48"/>
      <c r="C316" s="48"/>
      <c r="D316" s="48"/>
      <c r="E316" s="48"/>
      <c r="F316" s="48"/>
      <c r="G316" s="48"/>
      <c r="H316" s="48"/>
      <c r="I316" s="48"/>
    </row>
    <row r="317" spans="2:9" ht="15">
      <c r="B317" s="48"/>
      <c r="C317" s="48"/>
      <c r="D317" s="48"/>
      <c r="E317" s="48"/>
      <c r="F317" s="48"/>
      <c r="G317" s="48"/>
      <c r="H317" s="48"/>
      <c r="I317" s="48"/>
    </row>
    <row r="318" spans="2:9" ht="15">
      <c r="B318" s="48"/>
      <c r="C318" s="48"/>
      <c r="D318" s="48"/>
      <c r="E318" s="48"/>
      <c r="F318" s="48"/>
      <c r="G318" s="48"/>
      <c r="H318" s="48"/>
      <c r="I318" s="48"/>
    </row>
    <row r="319" spans="2:9" ht="15">
      <c r="B319" s="48"/>
      <c r="C319" s="48"/>
      <c r="D319" s="48"/>
      <c r="E319" s="48"/>
      <c r="F319" s="48"/>
      <c r="G319" s="48"/>
      <c r="H319" s="48"/>
      <c r="I319" s="48"/>
    </row>
    <row r="320" spans="2:9" ht="15">
      <c r="B320" s="48"/>
      <c r="C320" s="48"/>
      <c r="D320" s="48"/>
      <c r="E320" s="48"/>
      <c r="F320" s="48"/>
      <c r="G320" s="48"/>
      <c r="H320" s="48"/>
      <c r="I320" s="48"/>
    </row>
    <row r="321" spans="2:9" ht="15">
      <c r="B321" s="48"/>
      <c r="C321" s="48"/>
      <c r="D321" s="48"/>
      <c r="E321" s="48"/>
      <c r="F321" s="48"/>
      <c r="G321" s="48"/>
      <c r="H321" s="48"/>
      <c r="I321" s="48"/>
    </row>
    <row r="322" spans="2:9" ht="15">
      <c r="B322" s="48"/>
      <c r="C322" s="48"/>
      <c r="D322" s="48"/>
      <c r="E322" s="48"/>
      <c r="F322" s="48"/>
      <c r="G322" s="48"/>
      <c r="H322" s="48"/>
      <c r="I322" s="48"/>
    </row>
    <row r="323" spans="2:9" ht="15">
      <c r="B323" s="48"/>
      <c r="C323" s="48"/>
      <c r="D323" s="48"/>
      <c r="E323" s="48"/>
      <c r="F323" s="48"/>
      <c r="G323" s="48"/>
      <c r="H323" s="48"/>
      <c r="I323" s="48"/>
    </row>
    <row r="324" spans="2:9" ht="15">
      <c r="B324" s="48"/>
      <c r="C324" s="48"/>
      <c r="D324" s="48"/>
      <c r="E324" s="48"/>
      <c r="F324" s="48"/>
      <c r="G324" s="48"/>
      <c r="H324" s="48"/>
      <c r="I324" s="48"/>
    </row>
    <row r="325" spans="2:9" ht="15">
      <c r="B325" s="48"/>
      <c r="C325" s="48"/>
      <c r="D325" s="48"/>
      <c r="E325" s="48"/>
      <c r="F325" s="48"/>
      <c r="G325" s="48"/>
      <c r="H325" s="48"/>
      <c r="I325" s="48"/>
    </row>
    <row r="326" spans="2:9" ht="15">
      <c r="B326" s="48"/>
      <c r="C326" s="48"/>
      <c r="D326" s="48"/>
      <c r="E326" s="48"/>
      <c r="F326" s="48"/>
      <c r="G326" s="48"/>
      <c r="H326" s="48"/>
      <c r="I326" s="48"/>
    </row>
    <row r="327" spans="2:9" ht="15">
      <c r="B327" s="48"/>
      <c r="C327" s="48"/>
      <c r="D327" s="48"/>
      <c r="E327" s="48"/>
      <c r="F327" s="48"/>
      <c r="G327" s="48"/>
      <c r="H327" s="48"/>
      <c r="I327" s="48"/>
    </row>
    <row r="328" spans="2:9" ht="15">
      <c r="B328" s="48"/>
      <c r="C328" s="48"/>
      <c r="D328" s="48"/>
      <c r="E328" s="48"/>
      <c r="F328" s="48"/>
      <c r="G328" s="48"/>
      <c r="H328" s="48"/>
      <c r="I328" s="48"/>
    </row>
    <row r="329" spans="2:9" ht="15">
      <c r="B329" s="48"/>
      <c r="C329" s="48"/>
      <c r="D329" s="48"/>
      <c r="E329" s="48"/>
      <c r="F329" s="48"/>
      <c r="G329" s="48"/>
      <c r="H329" s="48"/>
      <c r="I329" s="48"/>
    </row>
    <row r="330" spans="2:9" ht="15">
      <c r="B330" s="48"/>
      <c r="C330" s="48"/>
      <c r="D330" s="48"/>
      <c r="E330" s="48"/>
      <c r="F330" s="48"/>
      <c r="G330" s="48"/>
      <c r="H330" s="48"/>
      <c r="I330" s="48"/>
    </row>
    <row r="331" spans="2:9" ht="15">
      <c r="B331" s="48"/>
      <c r="C331" s="48"/>
      <c r="D331" s="48"/>
      <c r="E331" s="48"/>
      <c r="F331" s="48"/>
      <c r="G331" s="48"/>
      <c r="H331" s="48"/>
      <c r="I331" s="48"/>
    </row>
    <row r="332" spans="2:9" ht="15">
      <c r="B332" s="48"/>
      <c r="C332" s="48"/>
      <c r="D332" s="48"/>
      <c r="E332" s="48"/>
      <c r="F332" s="48"/>
      <c r="G332" s="48"/>
      <c r="H332" s="48"/>
      <c r="I332" s="48"/>
    </row>
    <row r="333" spans="2:9" ht="15">
      <c r="B333" s="48"/>
      <c r="C333" s="48"/>
      <c r="D333" s="48"/>
      <c r="E333" s="48"/>
      <c r="F333" s="48"/>
      <c r="G333" s="48"/>
      <c r="H333" s="48"/>
      <c r="I333" s="48"/>
    </row>
    <row r="334" spans="2:9" ht="15">
      <c r="B334" s="48"/>
      <c r="C334" s="48"/>
      <c r="D334" s="48"/>
      <c r="E334" s="48"/>
      <c r="F334" s="48"/>
      <c r="G334" s="48"/>
      <c r="H334" s="48"/>
      <c r="I334" s="48"/>
    </row>
    <row r="335" spans="2:9" ht="15">
      <c r="B335" s="48"/>
      <c r="C335" s="48"/>
      <c r="D335" s="48"/>
      <c r="E335" s="48"/>
      <c r="F335" s="48"/>
      <c r="G335" s="48"/>
      <c r="H335" s="48"/>
      <c r="I335" s="48"/>
    </row>
    <row r="336" spans="2:9" ht="15">
      <c r="B336" s="48"/>
      <c r="C336" s="48"/>
      <c r="D336" s="48"/>
      <c r="E336" s="48"/>
      <c r="F336" s="48"/>
      <c r="G336" s="48"/>
      <c r="H336" s="48"/>
      <c r="I336" s="48"/>
    </row>
    <row r="337" spans="2:9" ht="15">
      <c r="B337" s="48"/>
      <c r="C337" s="48"/>
      <c r="D337" s="48"/>
      <c r="E337" s="48"/>
      <c r="F337" s="48"/>
      <c r="G337" s="48"/>
      <c r="H337" s="48"/>
      <c r="I337" s="48"/>
    </row>
    <row r="338" spans="2:9" ht="15">
      <c r="B338" s="48"/>
      <c r="C338" s="48"/>
      <c r="D338" s="48"/>
      <c r="E338" s="48"/>
      <c r="F338" s="48"/>
      <c r="G338" s="48"/>
      <c r="H338" s="48"/>
      <c r="I338" s="48"/>
    </row>
    <row r="339" spans="2:9" ht="15">
      <c r="B339" s="48"/>
      <c r="C339" s="48"/>
      <c r="D339" s="48"/>
      <c r="E339" s="48"/>
      <c r="F339" s="48"/>
      <c r="G339" s="48"/>
      <c r="H339" s="48"/>
      <c r="I339" s="48"/>
    </row>
    <row r="340" spans="2:9" ht="15">
      <c r="B340" s="48"/>
      <c r="C340" s="48"/>
      <c r="D340" s="48"/>
      <c r="E340" s="48"/>
      <c r="F340" s="48"/>
      <c r="G340" s="48"/>
      <c r="H340" s="48"/>
      <c r="I340" s="48"/>
    </row>
    <row r="341" spans="2:9" ht="15">
      <c r="B341" s="48"/>
      <c r="C341" s="48"/>
      <c r="D341" s="48"/>
      <c r="E341" s="48"/>
      <c r="F341" s="48"/>
      <c r="G341" s="48"/>
      <c r="H341" s="48"/>
      <c r="I341" s="48"/>
    </row>
    <row r="342" spans="2:9" ht="15">
      <c r="B342" s="48"/>
      <c r="C342" s="48"/>
      <c r="D342" s="48"/>
      <c r="E342" s="48"/>
      <c r="F342" s="48"/>
      <c r="G342" s="48"/>
      <c r="H342" s="48"/>
      <c r="I342" s="48"/>
    </row>
    <row r="343" spans="2:9" ht="15">
      <c r="B343" s="48"/>
      <c r="C343" s="48"/>
      <c r="D343" s="48"/>
      <c r="E343" s="48"/>
      <c r="F343" s="48"/>
      <c r="G343" s="48"/>
      <c r="H343" s="48"/>
      <c r="I343" s="48"/>
    </row>
    <row r="344" spans="2:9" ht="15">
      <c r="B344" s="48"/>
      <c r="C344" s="48"/>
      <c r="D344" s="48"/>
      <c r="E344" s="48"/>
      <c r="F344" s="48"/>
      <c r="G344" s="48"/>
      <c r="H344" s="48"/>
      <c r="I344" s="48"/>
    </row>
    <row r="345" spans="2:9" ht="15">
      <c r="B345" s="48"/>
      <c r="C345" s="48"/>
      <c r="D345" s="48"/>
      <c r="E345" s="48"/>
      <c r="F345" s="48"/>
      <c r="G345" s="48"/>
      <c r="H345" s="48"/>
      <c r="I345" s="48"/>
    </row>
    <row r="346" spans="2:9" ht="15">
      <c r="B346" s="48"/>
      <c r="C346" s="48"/>
      <c r="D346" s="48"/>
      <c r="E346" s="48"/>
      <c r="F346" s="48"/>
      <c r="G346" s="48"/>
      <c r="H346" s="48"/>
      <c r="I346" s="48"/>
    </row>
    <row r="347" spans="2:9" ht="15">
      <c r="B347" s="48"/>
      <c r="C347" s="48"/>
      <c r="D347" s="48"/>
      <c r="E347" s="48"/>
      <c r="F347" s="48"/>
      <c r="G347" s="48"/>
      <c r="H347" s="48"/>
      <c r="I347" s="48"/>
    </row>
    <row r="348" spans="2:9" ht="15">
      <c r="B348" s="48"/>
      <c r="C348" s="48"/>
      <c r="D348" s="48"/>
      <c r="E348" s="48"/>
      <c r="F348" s="48"/>
      <c r="G348" s="48"/>
      <c r="H348" s="48"/>
      <c r="I348" s="48"/>
    </row>
    <row r="349" spans="2:9" ht="15">
      <c r="B349" s="48"/>
      <c r="C349" s="48"/>
      <c r="D349" s="48"/>
      <c r="E349" s="48"/>
      <c r="F349" s="48"/>
      <c r="G349" s="48"/>
      <c r="H349" s="48"/>
      <c r="I349" s="48"/>
    </row>
    <row r="350" spans="2:9" ht="15">
      <c r="B350" s="48"/>
      <c r="C350" s="48"/>
      <c r="D350" s="48"/>
      <c r="E350" s="48"/>
      <c r="F350" s="48"/>
      <c r="G350" s="48"/>
      <c r="H350" s="48"/>
      <c r="I350" s="48"/>
    </row>
    <row r="351" spans="2:9" ht="15">
      <c r="B351" s="48"/>
      <c r="C351" s="48"/>
      <c r="D351" s="48"/>
      <c r="E351" s="48"/>
      <c r="F351" s="48"/>
      <c r="G351" s="48"/>
      <c r="H351" s="48"/>
      <c r="I351" s="48"/>
    </row>
    <row r="352" spans="2:9" ht="15">
      <c r="B352" s="48"/>
      <c r="C352" s="48"/>
      <c r="D352" s="48"/>
      <c r="E352" s="48"/>
      <c r="F352" s="48"/>
      <c r="G352" s="48"/>
      <c r="H352" s="48"/>
      <c r="I352" s="48"/>
    </row>
    <row r="353" spans="2:9" ht="15">
      <c r="B353" s="48"/>
      <c r="C353" s="48"/>
      <c r="D353" s="48"/>
      <c r="E353" s="48"/>
      <c r="F353" s="48"/>
      <c r="G353" s="48"/>
      <c r="H353" s="48"/>
      <c r="I353" s="48"/>
    </row>
    <row r="354" spans="2:9" ht="15">
      <c r="B354" s="48"/>
      <c r="C354" s="48"/>
      <c r="D354" s="48"/>
      <c r="E354" s="48"/>
      <c r="F354" s="48"/>
      <c r="G354" s="48"/>
      <c r="H354" s="48"/>
      <c r="I354" s="48"/>
    </row>
    <row r="355" spans="2:9" ht="15">
      <c r="B355" s="48"/>
      <c r="C355" s="48"/>
      <c r="D355" s="48"/>
      <c r="E355" s="48"/>
      <c r="F355" s="48"/>
      <c r="G355" s="48"/>
      <c r="H355" s="48"/>
      <c r="I355" s="48"/>
    </row>
    <row r="356" spans="2:9" ht="15">
      <c r="B356" s="48"/>
      <c r="C356" s="48"/>
      <c r="D356" s="48"/>
      <c r="E356" s="48"/>
      <c r="F356" s="48"/>
      <c r="G356" s="48"/>
      <c r="H356" s="48"/>
      <c r="I356" s="48"/>
    </row>
    <row r="357" spans="2:9" ht="15">
      <c r="B357" s="48"/>
      <c r="C357" s="48"/>
      <c r="D357" s="48"/>
      <c r="E357" s="48"/>
      <c r="F357" s="48"/>
      <c r="G357" s="48"/>
      <c r="H357" s="48"/>
      <c r="I357" s="48"/>
    </row>
    <row r="358" spans="2:9" ht="15">
      <c r="B358" s="48"/>
      <c r="C358" s="48"/>
      <c r="D358" s="48"/>
      <c r="E358" s="48"/>
      <c r="F358" s="48"/>
      <c r="G358" s="48"/>
      <c r="H358" s="48"/>
      <c r="I358" s="48"/>
    </row>
    <row r="359" spans="2:9" ht="15">
      <c r="B359" s="48"/>
      <c r="C359" s="48"/>
      <c r="D359" s="48"/>
      <c r="E359" s="48"/>
      <c r="F359" s="48"/>
      <c r="G359" s="48"/>
      <c r="H359" s="48"/>
      <c r="I359" s="48"/>
    </row>
    <row r="360" spans="2:9" ht="15">
      <c r="B360" s="48"/>
      <c r="C360" s="48"/>
      <c r="D360" s="48"/>
      <c r="E360" s="48"/>
      <c r="F360" s="48"/>
      <c r="G360" s="48"/>
      <c r="H360" s="48"/>
      <c r="I360" s="48"/>
    </row>
    <row r="361" spans="2:9" ht="15">
      <c r="B361" s="48"/>
      <c r="C361" s="48"/>
      <c r="D361" s="48"/>
      <c r="E361" s="48"/>
      <c r="F361" s="48"/>
      <c r="G361" s="48"/>
      <c r="H361" s="48"/>
      <c r="I361" s="48"/>
    </row>
    <row r="362" spans="2:9" ht="15">
      <c r="B362" s="48"/>
      <c r="C362" s="48"/>
      <c r="D362" s="48"/>
      <c r="E362" s="48"/>
      <c r="F362" s="48"/>
      <c r="G362" s="48"/>
      <c r="H362" s="48"/>
      <c r="I362" s="48"/>
    </row>
    <row r="363" spans="2:9" ht="15">
      <c r="B363" s="48"/>
      <c r="C363" s="48"/>
      <c r="D363" s="48"/>
      <c r="E363" s="48"/>
      <c r="F363" s="48"/>
      <c r="G363" s="48"/>
      <c r="H363" s="48"/>
      <c r="I363" s="48"/>
    </row>
    <row r="364" spans="2:9" ht="15">
      <c r="B364" s="48"/>
      <c r="C364" s="48"/>
      <c r="D364" s="48"/>
      <c r="E364" s="48"/>
      <c r="F364" s="48"/>
      <c r="G364" s="48"/>
      <c r="H364" s="48"/>
      <c r="I364" s="48"/>
    </row>
    <row r="365" spans="2:9" ht="15">
      <c r="B365" s="48"/>
      <c r="C365" s="48"/>
      <c r="D365" s="48"/>
      <c r="E365" s="48"/>
      <c r="F365" s="48"/>
      <c r="G365" s="48"/>
      <c r="H365" s="48"/>
      <c r="I365" s="48"/>
    </row>
    <row r="366" spans="2:9" ht="15">
      <c r="B366" s="48"/>
      <c r="C366" s="48"/>
      <c r="D366" s="48"/>
      <c r="E366" s="48"/>
      <c r="F366" s="48"/>
      <c r="G366" s="48"/>
      <c r="H366" s="48"/>
      <c r="I366" s="48"/>
    </row>
    <row r="367" spans="2:9" ht="15">
      <c r="B367" s="48"/>
      <c r="C367" s="48"/>
      <c r="D367" s="48"/>
      <c r="E367" s="48"/>
      <c r="F367" s="48"/>
      <c r="G367" s="48"/>
      <c r="H367" s="48"/>
      <c r="I367" s="48"/>
    </row>
    <row r="368" spans="2:9" ht="15">
      <c r="B368" s="48"/>
      <c r="C368" s="48"/>
      <c r="D368" s="48"/>
      <c r="E368" s="48"/>
      <c r="F368" s="48"/>
      <c r="G368" s="48"/>
      <c r="H368" s="48"/>
      <c r="I368" s="48"/>
    </row>
    <row r="369" spans="2:9" ht="15">
      <c r="B369" s="48"/>
      <c r="C369" s="48"/>
      <c r="D369" s="48"/>
      <c r="E369" s="48"/>
      <c r="F369" s="48"/>
      <c r="G369" s="48"/>
      <c r="H369" s="48"/>
      <c r="I369" s="48"/>
    </row>
    <row r="370" spans="2:9" ht="15">
      <c r="B370" s="48"/>
      <c r="C370" s="48"/>
      <c r="D370" s="48"/>
      <c r="E370" s="48"/>
      <c r="F370" s="48"/>
      <c r="G370" s="48"/>
      <c r="H370" s="48"/>
      <c r="I370" s="48"/>
    </row>
    <row r="371" spans="2:9" ht="15">
      <c r="B371" s="48"/>
      <c r="C371" s="48"/>
      <c r="D371" s="48"/>
      <c r="E371" s="48"/>
      <c r="F371" s="48"/>
      <c r="G371" s="48"/>
      <c r="H371" s="48"/>
      <c r="I371" s="48"/>
    </row>
    <row r="372" spans="2:9" ht="15">
      <c r="B372" s="48"/>
      <c r="C372" s="48"/>
      <c r="D372" s="48"/>
      <c r="E372" s="48"/>
      <c r="F372" s="48"/>
      <c r="G372" s="48"/>
      <c r="H372" s="48"/>
      <c r="I372" s="48"/>
    </row>
    <row r="373" spans="2:9" ht="15">
      <c r="B373" s="48"/>
      <c r="C373" s="48"/>
      <c r="D373" s="48"/>
      <c r="E373" s="48"/>
      <c r="F373" s="48"/>
      <c r="G373" s="48"/>
      <c r="H373" s="48"/>
      <c r="I373" s="48"/>
    </row>
    <row r="374" spans="2:9" ht="15">
      <c r="B374" s="48"/>
      <c r="C374" s="48"/>
      <c r="D374" s="48"/>
      <c r="E374" s="48"/>
      <c r="F374" s="48"/>
      <c r="G374" s="48"/>
      <c r="H374" s="48"/>
      <c r="I374" s="48"/>
    </row>
    <row r="375" spans="2:9" ht="15">
      <c r="B375" s="48"/>
      <c r="C375" s="48"/>
      <c r="D375" s="48"/>
      <c r="E375" s="48"/>
      <c r="F375" s="48"/>
      <c r="G375" s="48"/>
      <c r="H375" s="48"/>
      <c r="I375" s="48"/>
    </row>
    <row r="376" spans="2:9" ht="15">
      <c r="B376" s="48"/>
      <c r="C376" s="48"/>
      <c r="D376" s="48"/>
      <c r="E376" s="48"/>
      <c r="F376" s="48"/>
      <c r="G376" s="48"/>
      <c r="H376" s="48"/>
      <c r="I376" s="48"/>
    </row>
    <row r="377" spans="2:9" ht="15">
      <c r="B377" s="48"/>
      <c r="C377" s="48"/>
      <c r="D377" s="48"/>
      <c r="E377" s="48"/>
      <c r="F377" s="48"/>
      <c r="G377" s="48"/>
      <c r="H377" s="48"/>
      <c r="I377" s="48"/>
    </row>
    <row r="378" spans="2:9" ht="15">
      <c r="B378" s="48"/>
      <c r="C378" s="48"/>
      <c r="D378" s="48"/>
      <c r="E378" s="48"/>
      <c r="F378" s="48"/>
      <c r="G378" s="48"/>
      <c r="H378" s="48"/>
      <c r="I378" s="48"/>
    </row>
    <row r="379" spans="2:9" ht="15">
      <c r="B379" s="48"/>
      <c r="C379" s="48"/>
      <c r="D379" s="48"/>
      <c r="E379" s="48"/>
      <c r="F379" s="48"/>
      <c r="G379" s="48"/>
      <c r="H379" s="48"/>
      <c r="I379" s="48"/>
    </row>
    <row r="380" spans="2:9" ht="15">
      <c r="B380" s="48"/>
      <c r="C380" s="48"/>
      <c r="D380" s="48"/>
      <c r="E380" s="48"/>
      <c r="F380" s="48"/>
      <c r="G380" s="48"/>
      <c r="H380" s="48"/>
      <c r="I380" s="48"/>
    </row>
    <row r="381" spans="2:9" ht="15">
      <c r="B381" s="48"/>
      <c r="C381" s="48"/>
      <c r="D381" s="48"/>
      <c r="E381" s="48"/>
      <c r="F381" s="48"/>
      <c r="G381" s="48"/>
      <c r="H381" s="48"/>
      <c r="I381" s="48"/>
    </row>
    <row r="382" spans="2:9" ht="15">
      <c r="B382" s="48"/>
      <c r="C382" s="48"/>
      <c r="D382" s="48"/>
      <c r="E382" s="48"/>
      <c r="F382" s="48"/>
      <c r="G382" s="48"/>
      <c r="H382" s="48"/>
      <c r="I382" s="48"/>
    </row>
    <row r="383" spans="2:9" ht="15">
      <c r="B383" s="48"/>
      <c r="C383" s="48"/>
      <c r="D383" s="48"/>
      <c r="E383" s="48"/>
      <c r="F383" s="48"/>
      <c r="G383" s="48"/>
      <c r="H383" s="48"/>
      <c r="I383" s="48"/>
    </row>
    <row r="384" spans="2:9" ht="15">
      <c r="B384" s="48"/>
      <c r="C384" s="48"/>
      <c r="D384" s="48"/>
      <c r="E384" s="48"/>
      <c r="F384" s="48"/>
      <c r="G384" s="48"/>
      <c r="H384" s="48"/>
      <c r="I384" s="48"/>
    </row>
    <row r="385" spans="2:9" ht="15">
      <c r="B385" s="48"/>
      <c r="C385" s="48"/>
      <c r="D385" s="48"/>
      <c r="E385" s="48"/>
      <c r="F385" s="48"/>
      <c r="G385" s="48"/>
      <c r="H385" s="48"/>
      <c r="I385" s="48"/>
    </row>
    <row r="386" spans="2:9" ht="15">
      <c r="B386" s="48"/>
      <c r="C386" s="48"/>
      <c r="D386" s="48"/>
      <c r="E386" s="48"/>
      <c r="F386" s="48"/>
      <c r="G386" s="48"/>
      <c r="H386" s="48"/>
      <c r="I386" s="48"/>
    </row>
    <row r="387" spans="2:9" ht="15">
      <c r="B387" s="48"/>
      <c r="C387" s="48"/>
      <c r="D387" s="48"/>
      <c r="E387" s="48"/>
      <c r="F387" s="48"/>
      <c r="G387" s="48"/>
      <c r="H387" s="48"/>
      <c r="I387" s="48"/>
    </row>
    <row r="388" spans="2:9" ht="15">
      <c r="B388" s="48"/>
      <c r="C388" s="48"/>
      <c r="D388" s="48"/>
      <c r="E388" s="48"/>
      <c r="F388" s="48"/>
      <c r="G388" s="48"/>
      <c r="H388" s="48"/>
      <c r="I388" s="48"/>
    </row>
    <row r="389" spans="2:9" ht="15">
      <c r="B389" s="48"/>
      <c r="C389" s="48"/>
      <c r="D389" s="48"/>
      <c r="E389" s="48"/>
      <c r="F389" s="48"/>
      <c r="G389" s="48"/>
      <c r="H389" s="48"/>
      <c r="I389" s="48"/>
    </row>
    <row r="390" spans="2:9" ht="15">
      <c r="B390" s="48"/>
      <c r="C390" s="48"/>
      <c r="D390" s="48"/>
      <c r="E390" s="48"/>
      <c r="F390" s="48"/>
      <c r="G390" s="48"/>
      <c r="H390" s="48"/>
      <c r="I390" s="48"/>
    </row>
    <row r="391" spans="2:9" ht="15">
      <c r="B391" s="48"/>
      <c r="C391" s="48"/>
      <c r="D391" s="48"/>
      <c r="E391" s="48"/>
      <c r="F391" s="48"/>
      <c r="G391" s="48"/>
      <c r="H391" s="48"/>
      <c r="I391" s="48"/>
    </row>
    <row r="392" spans="2:9" ht="15">
      <c r="B392" s="48"/>
      <c r="C392" s="48"/>
      <c r="D392" s="48"/>
      <c r="E392" s="48"/>
      <c r="F392" s="48"/>
      <c r="G392" s="48"/>
      <c r="H392" s="48"/>
      <c r="I392" s="48"/>
    </row>
    <row r="393" spans="2:9" ht="15">
      <c r="B393" s="48"/>
      <c r="C393" s="48"/>
      <c r="D393" s="48"/>
      <c r="E393" s="48"/>
      <c r="F393" s="48"/>
      <c r="G393" s="48"/>
      <c r="H393" s="48"/>
      <c r="I393" s="48"/>
    </row>
    <row r="394" spans="2:9" ht="15">
      <c r="B394" s="48"/>
      <c r="C394" s="48"/>
      <c r="D394" s="48"/>
      <c r="E394" s="48"/>
      <c r="F394" s="48"/>
      <c r="G394" s="48"/>
      <c r="H394" s="48"/>
      <c r="I394" s="48"/>
    </row>
    <row r="395" spans="2:9" ht="15">
      <c r="B395" s="48"/>
      <c r="C395" s="48"/>
      <c r="D395" s="48"/>
      <c r="E395" s="48"/>
      <c r="F395" s="48"/>
      <c r="G395" s="48"/>
      <c r="H395" s="48"/>
      <c r="I395" s="48"/>
    </row>
    <row r="396" spans="2:9" ht="15">
      <c r="B396" s="48"/>
      <c r="C396" s="48"/>
      <c r="D396" s="48"/>
      <c r="E396" s="48"/>
      <c r="F396" s="48"/>
      <c r="G396" s="48"/>
      <c r="H396" s="48"/>
      <c r="I396" s="48"/>
    </row>
    <row r="397" spans="2:9" ht="15">
      <c r="B397" s="48"/>
      <c r="C397" s="48"/>
      <c r="D397" s="48"/>
      <c r="E397" s="48"/>
      <c r="F397" s="48"/>
      <c r="G397" s="48"/>
      <c r="H397" s="48"/>
      <c r="I397" s="48"/>
    </row>
    <row r="398" spans="2:9" ht="15">
      <c r="B398" s="48"/>
      <c r="C398" s="48"/>
      <c r="D398" s="48"/>
      <c r="E398" s="48"/>
      <c r="F398" s="48"/>
      <c r="G398" s="48"/>
      <c r="H398" s="48"/>
      <c r="I398" s="48"/>
    </row>
    <row r="399" spans="2:9" ht="15">
      <c r="B399" s="48"/>
      <c r="C399" s="48"/>
      <c r="D399" s="48"/>
      <c r="E399" s="48"/>
      <c r="F399" s="48"/>
      <c r="G399" s="48"/>
      <c r="H399" s="48"/>
      <c r="I399" s="48"/>
    </row>
    <row r="400" spans="2:9" ht="15">
      <c r="B400" s="48"/>
      <c r="C400" s="48"/>
      <c r="D400" s="48"/>
      <c r="E400" s="48"/>
      <c r="F400" s="48"/>
      <c r="G400" s="48"/>
      <c r="H400" s="48"/>
      <c r="I400" s="48"/>
    </row>
    <row r="401" spans="2:9" ht="15">
      <c r="B401" s="48"/>
      <c r="C401" s="48"/>
      <c r="D401" s="48"/>
      <c r="E401" s="48"/>
      <c r="F401" s="48"/>
      <c r="G401" s="48"/>
      <c r="H401" s="48"/>
      <c r="I401" s="48"/>
    </row>
    <row r="402" spans="2:9" ht="15">
      <c r="B402" s="48"/>
      <c r="C402" s="48"/>
      <c r="D402" s="48"/>
      <c r="E402" s="48"/>
      <c r="F402" s="48"/>
      <c r="G402" s="48"/>
      <c r="H402" s="48"/>
      <c r="I402" s="48"/>
    </row>
    <row r="403" spans="2:9" ht="15">
      <c r="B403" s="48"/>
      <c r="C403" s="48"/>
      <c r="D403" s="48"/>
      <c r="E403" s="48"/>
      <c r="F403" s="48"/>
      <c r="G403" s="48"/>
      <c r="H403" s="48"/>
      <c r="I403" s="48"/>
    </row>
    <row r="404" spans="2:9" ht="15">
      <c r="B404" s="48"/>
      <c r="C404" s="48"/>
      <c r="D404" s="48"/>
      <c r="E404" s="48"/>
      <c r="F404" s="48"/>
      <c r="G404" s="48"/>
      <c r="H404" s="48"/>
      <c r="I404" s="48"/>
    </row>
    <row r="405" spans="2:9" ht="15">
      <c r="B405" s="48"/>
      <c r="C405" s="48"/>
      <c r="D405" s="48"/>
      <c r="E405" s="48"/>
      <c r="F405" s="48"/>
      <c r="G405" s="48"/>
      <c r="H405" s="48"/>
      <c r="I405" s="48"/>
    </row>
    <row r="406" spans="2:9" ht="15">
      <c r="B406" s="48"/>
      <c r="C406" s="48"/>
      <c r="D406" s="48"/>
      <c r="E406" s="48"/>
      <c r="F406" s="48"/>
      <c r="G406" s="48"/>
      <c r="H406" s="48"/>
      <c r="I406" s="48"/>
    </row>
    <row r="407" spans="2:9" ht="15">
      <c r="B407" s="48"/>
      <c r="C407" s="48"/>
      <c r="D407" s="48"/>
      <c r="E407" s="48"/>
      <c r="F407" s="48"/>
      <c r="G407" s="48"/>
      <c r="H407" s="48"/>
      <c r="I407" s="48"/>
    </row>
    <row r="408" spans="2:9" ht="15">
      <c r="B408" s="48"/>
      <c r="C408" s="48"/>
      <c r="D408" s="48"/>
      <c r="E408" s="48"/>
      <c r="F408" s="48"/>
      <c r="G408" s="48"/>
      <c r="H408" s="48"/>
      <c r="I408" s="48"/>
    </row>
    <row r="409" spans="2:9" ht="15">
      <c r="B409" s="48"/>
      <c r="C409" s="48"/>
      <c r="D409" s="48"/>
      <c r="E409" s="48"/>
      <c r="F409" s="48"/>
      <c r="G409" s="48"/>
      <c r="H409" s="48"/>
      <c r="I409" s="48"/>
    </row>
    <row r="410" spans="2:9" ht="15">
      <c r="B410" s="48"/>
      <c r="C410" s="48"/>
      <c r="D410" s="48"/>
      <c r="E410" s="48"/>
      <c r="F410" s="48"/>
      <c r="G410" s="48"/>
      <c r="H410" s="48"/>
      <c r="I410" s="48"/>
    </row>
    <row r="411" spans="2:9" ht="15">
      <c r="B411" s="48"/>
      <c r="C411" s="48"/>
      <c r="D411" s="48"/>
      <c r="E411" s="48"/>
      <c r="F411" s="48"/>
      <c r="G411" s="48"/>
      <c r="H411" s="48"/>
      <c r="I411" s="48"/>
    </row>
    <row r="412" spans="2:9" ht="15">
      <c r="B412" s="48"/>
      <c r="C412" s="48"/>
      <c r="D412" s="48"/>
      <c r="E412" s="48"/>
      <c r="F412" s="48"/>
      <c r="G412" s="48"/>
      <c r="H412" s="48"/>
      <c r="I412" s="48"/>
    </row>
    <row r="413" spans="2:9" ht="15">
      <c r="B413" s="48"/>
      <c r="C413" s="48"/>
      <c r="D413" s="48"/>
      <c r="E413" s="48"/>
      <c r="F413" s="48"/>
      <c r="G413" s="48"/>
      <c r="H413" s="48"/>
      <c r="I413" s="48"/>
    </row>
    <row r="414" spans="2:9" ht="15">
      <c r="B414" s="48"/>
      <c r="C414" s="48"/>
      <c r="D414" s="48"/>
      <c r="E414" s="48"/>
      <c r="F414" s="48"/>
      <c r="G414" s="48"/>
      <c r="H414" s="48"/>
      <c r="I414" s="48"/>
    </row>
    <row r="415" spans="2:9" ht="15">
      <c r="B415" s="48"/>
      <c r="C415" s="48"/>
      <c r="D415" s="48"/>
      <c r="E415" s="48"/>
      <c r="F415" s="48"/>
      <c r="G415" s="48"/>
      <c r="H415" s="48"/>
      <c r="I415" s="48"/>
    </row>
    <row r="416" spans="2:9" ht="15">
      <c r="B416" s="48"/>
      <c r="C416" s="48"/>
      <c r="D416" s="48"/>
      <c r="E416" s="48"/>
      <c r="F416" s="48"/>
      <c r="G416" s="48"/>
      <c r="H416" s="48"/>
      <c r="I416" s="48"/>
    </row>
    <row r="417" spans="2:9" ht="15">
      <c r="B417" s="48"/>
      <c r="C417" s="48"/>
      <c r="D417" s="48"/>
      <c r="E417" s="48"/>
      <c r="F417" s="48"/>
      <c r="G417" s="48"/>
      <c r="H417" s="48"/>
      <c r="I417" s="48"/>
    </row>
    <row r="418" spans="2:9" ht="15">
      <c r="B418" s="48"/>
      <c r="C418" s="48"/>
      <c r="D418" s="48"/>
      <c r="E418" s="48"/>
      <c r="F418" s="48"/>
      <c r="G418" s="48"/>
      <c r="H418" s="48"/>
      <c r="I418" s="48"/>
    </row>
    <row r="419" spans="2:9" ht="15">
      <c r="B419" s="48"/>
      <c r="C419" s="48"/>
      <c r="D419" s="48"/>
      <c r="E419" s="48"/>
      <c r="F419" s="48"/>
      <c r="G419" s="48"/>
      <c r="H419" s="48"/>
      <c r="I419" s="48"/>
    </row>
    <row r="420" spans="2:9" ht="15">
      <c r="B420" s="48"/>
      <c r="C420" s="48"/>
      <c r="D420" s="48"/>
      <c r="E420" s="48"/>
      <c r="F420" s="48"/>
      <c r="G420" s="48"/>
      <c r="H420" s="48"/>
      <c r="I420" s="48"/>
    </row>
    <row r="421" spans="2:9" ht="15">
      <c r="B421" s="48"/>
      <c r="C421" s="48"/>
      <c r="D421" s="48"/>
      <c r="E421" s="48"/>
      <c r="F421" s="48"/>
      <c r="G421" s="48"/>
      <c r="H421" s="48"/>
      <c r="I421" s="48"/>
    </row>
    <row r="422" spans="2:9" ht="15">
      <c r="B422" s="48"/>
      <c r="C422" s="48"/>
      <c r="D422" s="48"/>
      <c r="E422" s="48"/>
      <c r="F422" s="48"/>
      <c r="G422" s="48"/>
      <c r="H422" s="48"/>
      <c r="I422" s="48"/>
    </row>
    <row r="423" spans="2:9" ht="15">
      <c r="B423" s="48"/>
      <c r="C423" s="48"/>
      <c r="D423" s="48"/>
      <c r="E423" s="48"/>
      <c r="F423" s="48"/>
      <c r="G423" s="48"/>
      <c r="H423" s="48"/>
      <c r="I423" s="48"/>
    </row>
    <row r="424" spans="2:9" ht="15">
      <c r="B424" s="48"/>
      <c r="C424" s="48"/>
      <c r="D424" s="48"/>
      <c r="E424" s="48"/>
      <c r="F424" s="48"/>
      <c r="G424" s="48"/>
      <c r="H424" s="48"/>
      <c r="I424" s="48"/>
    </row>
    <row r="425" spans="2:9" ht="15">
      <c r="B425" s="48"/>
      <c r="C425" s="48"/>
      <c r="D425" s="48"/>
      <c r="E425" s="48"/>
      <c r="F425" s="48"/>
      <c r="G425" s="48"/>
      <c r="H425" s="48"/>
      <c r="I425" s="48"/>
    </row>
    <row r="426" spans="2:9" ht="15">
      <c r="B426" s="48"/>
      <c r="C426" s="48"/>
      <c r="D426" s="48"/>
      <c r="E426" s="48"/>
      <c r="F426" s="48"/>
      <c r="G426" s="48"/>
      <c r="H426" s="48"/>
      <c r="I426" s="48"/>
    </row>
    <row r="427" spans="2:9" ht="15">
      <c r="B427" s="48"/>
      <c r="C427" s="48"/>
      <c r="D427" s="48"/>
      <c r="E427" s="48"/>
      <c r="F427" s="48"/>
      <c r="G427" s="48"/>
      <c r="H427" s="48"/>
      <c r="I427" s="48"/>
    </row>
    <row r="428" spans="2:9" ht="15">
      <c r="B428" s="48"/>
      <c r="C428" s="48"/>
      <c r="D428" s="48"/>
      <c r="E428" s="48"/>
      <c r="F428" s="48"/>
      <c r="G428" s="48"/>
      <c r="H428" s="48"/>
      <c r="I428" s="48"/>
    </row>
    <row r="429" spans="2:9" ht="15">
      <c r="B429" s="48"/>
      <c r="C429" s="48"/>
      <c r="D429" s="48"/>
      <c r="E429" s="48"/>
      <c r="F429" s="48"/>
      <c r="G429" s="48"/>
      <c r="H429" s="48"/>
      <c r="I429" s="48"/>
    </row>
    <row r="430" spans="2:9" ht="15">
      <c r="B430" s="48"/>
      <c r="C430" s="48"/>
      <c r="D430" s="48"/>
      <c r="E430" s="48"/>
      <c r="F430" s="48"/>
      <c r="G430" s="48"/>
      <c r="H430" s="48"/>
      <c r="I430" s="48"/>
    </row>
    <row r="431" spans="2:9" ht="15">
      <c r="B431" s="48"/>
      <c r="C431" s="48"/>
      <c r="D431" s="48"/>
      <c r="E431" s="48"/>
      <c r="F431" s="48"/>
      <c r="G431" s="48"/>
      <c r="H431" s="48"/>
      <c r="I431" s="48"/>
    </row>
    <row r="432" spans="2:9" ht="15">
      <c r="B432" s="48"/>
      <c r="C432" s="48"/>
      <c r="D432" s="48"/>
      <c r="E432" s="48"/>
      <c r="F432" s="48"/>
      <c r="G432" s="48"/>
      <c r="H432" s="48"/>
      <c r="I432" s="48"/>
    </row>
    <row r="433" spans="2:9" ht="15">
      <c r="B433" s="48"/>
      <c r="C433" s="48"/>
      <c r="D433" s="48"/>
      <c r="E433" s="48"/>
      <c r="F433" s="48"/>
      <c r="G433" s="48"/>
      <c r="H433" s="48"/>
      <c r="I433" s="48"/>
    </row>
    <row r="434" spans="2:9" ht="15">
      <c r="B434" s="48"/>
      <c r="C434" s="48"/>
      <c r="D434" s="48"/>
      <c r="E434" s="48"/>
      <c r="F434" s="48"/>
      <c r="G434" s="48"/>
      <c r="H434" s="48"/>
      <c r="I434" s="48"/>
    </row>
    <row r="435" spans="2:9" ht="15">
      <c r="B435" s="48"/>
      <c r="C435" s="48"/>
      <c r="D435" s="48"/>
      <c r="E435" s="48"/>
      <c r="F435" s="48"/>
      <c r="G435" s="48"/>
      <c r="H435" s="48"/>
      <c r="I435" s="48"/>
    </row>
    <row r="436" spans="2:9" ht="15">
      <c r="B436" s="48"/>
      <c r="C436" s="48"/>
      <c r="D436" s="48"/>
      <c r="E436" s="48"/>
      <c r="F436" s="48"/>
      <c r="G436" s="48"/>
      <c r="H436" s="48"/>
      <c r="I436" s="48"/>
    </row>
    <row r="437" spans="2:9" ht="15">
      <c r="B437" s="48"/>
      <c r="C437" s="48"/>
      <c r="D437" s="48"/>
      <c r="E437" s="48"/>
      <c r="F437" s="48"/>
      <c r="G437" s="48"/>
      <c r="H437" s="48"/>
      <c r="I437" s="48"/>
    </row>
    <row r="438" spans="2:9" ht="15">
      <c r="B438" s="48"/>
      <c r="C438" s="48"/>
      <c r="D438" s="48"/>
      <c r="E438" s="48"/>
      <c r="F438" s="48"/>
      <c r="G438" s="48"/>
      <c r="H438" s="48"/>
      <c r="I438" s="48"/>
    </row>
    <row r="439" spans="2:9" ht="15">
      <c r="B439" s="48"/>
      <c r="C439" s="48"/>
      <c r="D439" s="48"/>
      <c r="E439" s="48"/>
      <c r="F439" s="48"/>
      <c r="G439" s="48"/>
      <c r="H439" s="48"/>
      <c r="I439" s="48"/>
    </row>
    <row r="440" spans="2:9" ht="15">
      <c r="B440" s="48"/>
      <c r="C440" s="48"/>
      <c r="D440" s="48"/>
      <c r="E440" s="48"/>
      <c r="F440" s="48"/>
      <c r="G440" s="48"/>
      <c r="H440" s="48"/>
      <c r="I440" s="48"/>
    </row>
    <row r="441" spans="2:9" ht="15">
      <c r="B441" s="48"/>
      <c r="C441" s="48"/>
      <c r="D441" s="48"/>
      <c r="E441" s="48"/>
      <c r="F441" s="48"/>
      <c r="G441" s="48"/>
      <c r="H441" s="48"/>
      <c r="I441" s="48"/>
    </row>
    <row r="442" spans="2:9" ht="15">
      <c r="B442" s="48"/>
      <c r="C442" s="48"/>
      <c r="D442" s="48"/>
      <c r="E442" s="48"/>
      <c r="F442" s="48"/>
      <c r="G442" s="48"/>
      <c r="H442" s="48"/>
      <c r="I442" s="48"/>
    </row>
    <row r="443" spans="2:9" ht="15">
      <c r="B443" s="48"/>
      <c r="C443" s="48"/>
      <c r="D443" s="48"/>
      <c r="E443" s="48"/>
      <c r="F443" s="48"/>
      <c r="G443" s="48"/>
      <c r="H443" s="48"/>
      <c r="I443" s="48"/>
    </row>
    <row r="444" spans="2:9" ht="15">
      <c r="B444" s="48"/>
      <c r="C444" s="48"/>
      <c r="D444" s="48"/>
      <c r="E444" s="48"/>
      <c r="F444" s="48"/>
      <c r="G444" s="48"/>
      <c r="H444" s="48"/>
      <c r="I444" s="48"/>
    </row>
    <row r="445" spans="2:9" ht="15">
      <c r="B445" s="48"/>
      <c r="C445" s="48"/>
      <c r="D445" s="48"/>
      <c r="E445" s="48"/>
      <c r="F445" s="48"/>
      <c r="G445" s="48"/>
      <c r="H445" s="48"/>
      <c r="I445" s="48"/>
    </row>
    <row r="446" spans="2:9" ht="15">
      <c r="B446" s="48"/>
      <c r="C446" s="48"/>
      <c r="D446" s="48"/>
      <c r="E446" s="48"/>
      <c r="F446" s="48"/>
      <c r="G446" s="48"/>
      <c r="H446" s="48"/>
      <c r="I446" s="48"/>
    </row>
    <row r="447" spans="2:9" ht="15">
      <c r="B447" s="48"/>
      <c r="C447" s="48"/>
      <c r="D447" s="48"/>
      <c r="E447" s="48"/>
      <c r="F447" s="48"/>
      <c r="G447" s="48"/>
      <c r="H447" s="48"/>
      <c r="I447" s="48"/>
    </row>
    <row r="448" spans="2:9" ht="15">
      <c r="B448" s="48"/>
      <c r="C448" s="48"/>
      <c r="D448" s="48"/>
      <c r="E448" s="48"/>
      <c r="F448" s="48"/>
      <c r="G448" s="48"/>
      <c r="H448" s="48"/>
      <c r="I448" s="48"/>
    </row>
    <row r="449" spans="2:9" ht="15">
      <c r="B449" s="48"/>
      <c r="C449" s="48"/>
      <c r="D449" s="48"/>
      <c r="E449" s="48"/>
      <c r="F449" s="48"/>
      <c r="G449" s="48"/>
      <c r="H449" s="48"/>
      <c r="I449" s="48"/>
    </row>
    <row r="450" spans="2:9" ht="15">
      <c r="B450" s="48"/>
      <c r="C450" s="48"/>
      <c r="D450" s="48"/>
      <c r="E450" s="48"/>
      <c r="F450" s="48"/>
      <c r="G450" s="48"/>
      <c r="H450" s="48"/>
      <c r="I450" s="48"/>
    </row>
    <row r="451" spans="2:9" ht="15">
      <c r="B451" s="48"/>
      <c r="C451" s="48"/>
      <c r="D451" s="48"/>
      <c r="E451" s="48"/>
      <c r="F451" s="48"/>
      <c r="G451" s="48"/>
      <c r="H451" s="48"/>
      <c r="I451" s="48"/>
    </row>
    <row r="452" spans="2:9" ht="15">
      <c r="B452" s="48"/>
      <c r="C452" s="48"/>
      <c r="D452" s="48"/>
      <c r="E452" s="48"/>
      <c r="F452" s="48"/>
      <c r="G452" s="48"/>
      <c r="H452" s="48"/>
      <c r="I452" s="48"/>
    </row>
    <row r="453" spans="2:9" ht="15">
      <c r="B453" s="48"/>
      <c r="C453" s="48"/>
      <c r="D453" s="48"/>
      <c r="E453" s="48"/>
      <c r="F453" s="48"/>
      <c r="G453" s="48"/>
      <c r="H453" s="48"/>
      <c r="I453" s="48"/>
    </row>
    <row r="454" spans="2:9" ht="15">
      <c r="B454" s="48"/>
      <c r="C454" s="48"/>
      <c r="D454" s="48"/>
      <c r="E454" s="48"/>
      <c r="F454" s="48"/>
      <c r="G454" s="48"/>
      <c r="H454" s="48"/>
      <c r="I454" s="48"/>
    </row>
    <row r="455" spans="2:9" ht="15">
      <c r="B455" s="48"/>
      <c r="C455" s="48"/>
      <c r="D455" s="48"/>
      <c r="E455" s="48"/>
      <c r="F455" s="48"/>
      <c r="G455" s="48"/>
      <c r="H455" s="48"/>
      <c r="I455" s="48"/>
    </row>
    <row r="456" spans="2:9" ht="15">
      <c r="B456" s="48"/>
      <c r="C456" s="48"/>
      <c r="D456" s="48"/>
      <c r="E456" s="48"/>
      <c r="F456" s="48"/>
      <c r="G456" s="48"/>
      <c r="H456" s="48"/>
      <c r="I456" s="48"/>
    </row>
    <row r="457" spans="2:9" ht="15">
      <c r="B457" s="48"/>
      <c r="C457" s="48"/>
      <c r="D457" s="48"/>
      <c r="E457" s="48"/>
      <c r="F457" s="48"/>
      <c r="G457" s="48"/>
      <c r="H457" s="48"/>
      <c r="I457" s="48"/>
    </row>
    <row r="458" spans="2:9" ht="15">
      <c r="B458" s="48"/>
      <c r="C458" s="48"/>
      <c r="D458" s="48"/>
      <c r="E458" s="48"/>
      <c r="F458" s="48"/>
      <c r="G458" s="48"/>
      <c r="H458" s="48"/>
      <c r="I458" s="48"/>
    </row>
    <row r="459" spans="2:9" ht="15">
      <c r="B459" s="48"/>
      <c r="C459" s="48"/>
      <c r="D459" s="48"/>
      <c r="E459" s="48"/>
      <c r="F459" s="48"/>
      <c r="G459" s="48"/>
      <c r="H459" s="48"/>
      <c r="I459" s="48"/>
    </row>
    <row r="460" spans="2:9" ht="15">
      <c r="B460" s="48"/>
      <c r="C460" s="48"/>
      <c r="D460" s="48"/>
      <c r="E460" s="48"/>
      <c r="F460" s="48"/>
      <c r="G460" s="48"/>
      <c r="H460" s="48"/>
      <c r="I460" s="48"/>
    </row>
    <row r="461" spans="2:9" ht="15">
      <c r="B461" s="48"/>
      <c r="C461" s="48"/>
      <c r="D461" s="48"/>
      <c r="E461" s="48"/>
      <c r="F461" s="48"/>
      <c r="G461" s="48"/>
      <c r="H461" s="48"/>
      <c r="I461" s="48"/>
    </row>
    <row r="462" spans="2:9" ht="15">
      <c r="B462" s="48"/>
      <c r="C462" s="48"/>
      <c r="D462" s="48"/>
      <c r="E462" s="48"/>
      <c r="F462" s="48"/>
      <c r="G462" s="48"/>
      <c r="H462" s="48"/>
      <c r="I462" s="48"/>
    </row>
    <row r="463" spans="2:9" ht="15">
      <c r="B463" s="48"/>
      <c r="C463" s="48"/>
      <c r="D463" s="48"/>
      <c r="E463" s="48"/>
      <c r="F463" s="48"/>
      <c r="G463" s="48"/>
      <c r="H463" s="48"/>
      <c r="I463" s="48"/>
    </row>
    <row r="464" spans="2:9" ht="15">
      <c r="B464" s="48"/>
      <c r="C464" s="48"/>
      <c r="D464" s="48"/>
      <c r="E464" s="48"/>
      <c r="F464" s="48"/>
      <c r="G464" s="48"/>
      <c r="H464" s="48"/>
      <c r="I464" s="48"/>
    </row>
    <row r="465" spans="2:9" ht="15">
      <c r="B465" s="48"/>
      <c r="C465" s="48"/>
      <c r="D465" s="48"/>
      <c r="E465" s="48"/>
      <c r="F465" s="48"/>
      <c r="G465" s="48"/>
      <c r="H465" s="48"/>
      <c r="I465" s="48"/>
    </row>
    <row r="466" spans="2:9" ht="15">
      <c r="B466" s="48"/>
      <c r="C466" s="48"/>
      <c r="D466" s="48"/>
      <c r="E466" s="48"/>
      <c r="F466" s="48"/>
      <c r="G466" s="48"/>
      <c r="H466" s="48"/>
      <c r="I466" s="48"/>
    </row>
    <row r="467" spans="2:9" ht="15">
      <c r="B467" s="48"/>
      <c r="C467" s="48"/>
      <c r="D467" s="48"/>
      <c r="E467" s="48"/>
      <c r="F467" s="48"/>
      <c r="G467" s="48"/>
      <c r="H467" s="48"/>
      <c r="I467" s="48"/>
    </row>
    <row r="468" spans="2:9" ht="15">
      <c r="B468" s="48"/>
      <c r="C468" s="48"/>
      <c r="D468" s="48"/>
      <c r="E468" s="48"/>
      <c r="F468" s="48"/>
      <c r="G468" s="48"/>
      <c r="H468" s="48"/>
      <c r="I468" s="48"/>
    </row>
    <row r="469" spans="2:9" ht="15">
      <c r="B469" s="48"/>
      <c r="C469" s="48"/>
      <c r="D469" s="48"/>
      <c r="E469" s="48"/>
      <c r="F469" s="48"/>
      <c r="G469" s="48"/>
      <c r="H469" s="48"/>
      <c r="I469" s="48"/>
    </row>
    <row r="470" spans="2:9" ht="15">
      <c r="B470" s="48"/>
      <c r="C470" s="48"/>
      <c r="D470" s="48"/>
      <c r="E470" s="48"/>
      <c r="F470" s="48"/>
      <c r="G470" s="48"/>
      <c r="H470" s="48"/>
      <c r="I470" s="48"/>
    </row>
    <row r="471" spans="2:9" ht="15">
      <c r="B471" s="48"/>
      <c r="C471" s="48"/>
      <c r="D471" s="48"/>
      <c r="E471" s="48"/>
      <c r="F471" s="48"/>
      <c r="G471" s="48"/>
      <c r="H471" s="48"/>
      <c r="I471" s="48"/>
    </row>
    <row r="472" spans="2:9" ht="15">
      <c r="B472" s="48"/>
      <c r="C472" s="48"/>
      <c r="D472" s="48"/>
      <c r="E472" s="48"/>
      <c r="F472" s="48"/>
      <c r="G472" s="48"/>
      <c r="H472" s="48"/>
      <c r="I472" s="48"/>
    </row>
    <row r="473" spans="2:9" ht="15">
      <c r="B473" s="48"/>
      <c r="C473" s="48"/>
      <c r="D473" s="48"/>
      <c r="E473" s="48"/>
      <c r="F473" s="48"/>
      <c r="G473" s="48"/>
      <c r="H473" s="48"/>
      <c r="I473" s="48"/>
    </row>
    <row r="474" spans="2:9" ht="15">
      <c r="B474" s="48"/>
      <c r="C474" s="48"/>
      <c r="D474" s="48"/>
      <c r="E474" s="48"/>
      <c r="F474" s="48"/>
      <c r="G474" s="48"/>
      <c r="H474" s="48"/>
      <c r="I474" s="48"/>
    </row>
    <row r="475" spans="2:9" ht="15">
      <c r="B475" s="48"/>
      <c r="C475" s="48"/>
      <c r="D475" s="48"/>
      <c r="E475" s="48"/>
      <c r="F475" s="48"/>
      <c r="G475" s="48"/>
      <c r="H475" s="48"/>
      <c r="I475" s="48"/>
    </row>
    <row r="476" spans="2:9" ht="15">
      <c r="B476" s="48"/>
      <c r="C476" s="48"/>
      <c r="D476" s="48"/>
      <c r="E476" s="48"/>
      <c r="F476" s="48"/>
      <c r="G476" s="48"/>
      <c r="H476" s="48"/>
      <c r="I476" s="48"/>
    </row>
    <row r="477" spans="2:9" ht="15">
      <c r="B477" s="48"/>
      <c r="C477" s="48"/>
      <c r="D477" s="48"/>
      <c r="E477" s="48"/>
      <c r="F477" s="48"/>
      <c r="G477" s="48"/>
      <c r="H477" s="48"/>
      <c r="I477" s="48"/>
    </row>
    <row r="478" spans="2:9" ht="15">
      <c r="B478" s="48"/>
      <c r="C478" s="48"/>
      <c r="D478" s="48"/>
      <c r="E478" s="48"/>
      <c r="F478" s="48"/>
      <c r="G478" s="48"/>
      <c r="H478" s="48"/>
      <c r="I478" s="48"/>
    </row>
    <row r="479" spans="2:9" ht="15">
      <c r="B479" s="48"/>
      <c r="C479" s="48"/>
      <c r="D479" s="48"/>
      <c r="E479" s="48"/>
      <c r="F479" s="48"/>
      <c r="G479" s="48"/>
      <c r="H479" s="48"/>
      <c r="I479" s="48"/>
    </row>
    <row r="480" spans="2:9" ht="15">
      <c r="B480" s="48"/>
      <c r="C480" s="48"/>
      <c r="D480" s="48"/>
      <c r="E480" s="48"/>
      <c r="F480" s="48"/>
      <c r="G480" s="48"/>
      <c r="H480" s="48"/>
      <c r="I480" s="48"/>
    </row>
    <row r="481" spans="2:9" ht="15">
      <c r="B481" s="48"/>
      <c r="C481" s="48"/>
      <c r="D481" s="48"/>
      <c r="E481" s="48"/>
      <c r="F481" s="48"/>
      <c r="G481" s="48"/>
      <c r="H481" s="48"/>
      <c r="I481" s="48"/>
    </row>
    <row r="482" spans="2:9" ht="15">
      <c r="B482" s="48"/>
      <c r="C482" s="48"/>
      <c r="D482" s="48"/>
      <c r="E482" s="48"/>
      <c r="F482" s="48"/>
      <c r="G482" s="48"/>
      <c r="H482" s="48"/>
      <c r="I482" s="48"/>
    </row>
    <row r="483" spans="2:9" ht="15">
      <c r="B483" s="48"/>
      <c r="C483" s="48"/>
      <c r="D483" s="48"/>
      <c r="E483" s="48"/>
      <c r="F483" s="48"/>
      <c r="G483" s="48"/>
      <c r="H483" s="48"/>
      <c r="I483" s="48"/>
    </row>
    <row r="484" spans="2:9" ht="15">
      <c r="B484" s="48"/>
      <c r="C484" s="48"/>
      <c r="D484" s="48"/>
      <c r="E484" s="48"/>
      <c r="F484" s="48"/>
      <c r="G484" s="48"/>
      <c r="H484" s="48"/>
      <c r="I484" s="48"/>
    </row>
    <row r="485" spans="2:9" ht="15">
      <c r="B485" s="48"/>
      <c r="C485" s="48"/>
      <c r="D485" s="48"/>
      <c r="E485" s="48"/>
      <c r="F485" s="48"/>
      <c r="G485" s="48"/>
      <c r="H485" s="48"/>
      <c r="I485" s="48"/>
    </row>
    <row r="486" spans="2:9" ht="15">
      <c r="B486" s="48"/>
      <c r="C486" s="48"/>
      <c r="D486" s="48"/>
      <c r="E486" s="48"/>
      <c r="F486" s="48"/>
      <c r="G486" s="48"/>
      <c r="H486" s="48"/>
      <c r="I486" s="48"/>
    </row>
    <row r="487" spans="2:9" ht="15">
      <c r="B487" s="48"/>
      <c r="C487" s="48"/>
      <c r="D487" s="48"/>
      <c r="E487" s="48"/>
      <c r="F487" s="48"/>
      <c r="G487" s="48"/>
      <c r="H487" s="48"/>
      <c r="I487" s="48"/>
    </row>
    <row r="488" spans="2:9" ht="15">
      <c r="B488" s="48"/>
      <c r="C488" s="48"/>
      <c r="D488" s="48"/>
      <c r="E488" s="48"/>
      <c r="F488" s="48"/>
      <c r="G488" s="48"/>
      <c r="H488" s="48"/>
      <c r="I488" s="48"/>
    </row>
    <row r="489" spans="2:9" ht="15">
      <c r="B489" s="48"/>
      <c r="C489" s="48"/>
      <c r="D489" s="48"/>
      <c r="E489" s="48"/>
      <c r="F489" s="48"/>
      <c r="G489" s="48"/>
      <c r="H489" s="48"/>
      <c r="I489" s="48"/>
    </row>
    <row r="490" spans="2:9" ht="15">
      <c r="B490" s="48"/>
      <c r="C490" s="48"/>
      <c r="D490" s="48"/>
      <c r="E490" s="48"/>
      <c r="F490" s="48"/>
      <c r="G490" s="48"/>
      <c r="H490" s="48"/>
      <c r="I490" s="48"/>
    </row>
    <row r="491" spans="2:9" ht="15">
      <c r="B491" s="48"/>
      <c r="C491" s="48"/>
      <c r="D491" s="48"/>
      <c r="E491" s="48"/>
      <c r="F491" s="48"/>
      <c r="G491" s="48"/>
      <c r="H491" s="48"/>
      <c r="I491" s="48"/>
    </row>
    <row r="492" spans="2:9" ht="15">
      <c r="B492" s="48"/>
      <c r="C492" s="48"/>
      <c r="D492" s="48"/>
      <c r="E492" s="48"/>
      <c r="F492" s="48"/>
      <c r="G492" s="48"/>
      <c r="H492" s="48"/>
      <c r="I492" s="48"/>
    </row>
    <row r="493" spans="2:9" ht="15">
      <c r="B493" s="48"/>
      <c r="C493" s="48"/>
      <c r="D493" s="48"/>
      <c r="E493" s="48"/>
      <c r="F493" s="48"/>
      <c r="G493" s="48"/>
      <c r="H493" s="48"/>
      <c r="I493" s="48"/>
    </row>
    <row r="494" spans="2:9" ht="15">
      <c r="B494" s="48"/>
      <c r="C494" s="48"/>
      <c r="D494" s="48"/>
      <c r="E494" s="48"/>
      <c r="F494" s="48"/>
      <c r="G494" s="48"/>
      <c r="H494" s="48"/>
      <c r="I494" s="48"/>
    </row>
    <row r="495" spans="2:9" ht="15">
      <c r="B495" s="48"/>
      <c r="C495" s="48"/>
      <c r="D495" s="48"/>
      <c r="E495" s="48"/>
      <c r="F495" s="48"/>
      <c r="G495" s="48"/>
      <c r="H495" s="48"/>
      <c r="I495" s="48"/>
    </row>
    <row r="496" spans="2:9" ht="15">
      <c r="B496" s="48"/>
      <c r="C496" s="48"/>
      <c r="D496" s="48"/>
      <c r="E496" s="48"/>
      <c r="F496" s="48"/>
      <c r="G496" s="48"/>
      <c r="H496" s="48"/>
      <c r="I496" s="48"/>
    </row>
    <row r="497" spans="2:9" ht="15">
      <c r="B497" s="48"/>
      <c r="C497" s="48"/>
      <c r="D497" s="48"/>
      <c r="E497" s="48"/>
      <c r="F497" s="48"/>
      <c r="G497" s="48"/>
      <c r="H497" s="48"/>
      <c r="I497" s="48"/>
    </row>
    <row r="498" spans="2:9" ht="15">
      <c r="B498" s="48"/>
      <c r="C498" s="48"/>
      <c r="D498" s="48"/>
      <c r="E498" s="48"/>
      <c r="F498" s="48"/>
      <c r="G498" s="48"/>
      <c r="H498" s="48"/>
      <c r="I498" s="48"/>
    </row>
    <row r="499" spans="2:9" ht="15">
      <c r="B499" s="48"/>
      <c r="C499" s="48"/>
      <c r="D499" s="48"/>
      <c r="E499" s="48"/>
      <c r="F499" s="48"/>
      <c r="G499" s="48"/>
      <c r="H499" s="48"/>
      <c r="I499" s="48"/>
    </row>
    <row r="500" spans="2:9" ht="15">
      <c r="B500" s="48"/>
      <c r="C500" s="48"/>
      <c r="D500" s="48"/>
      <c r="E500" s="48"/>
      <c r="F500" s="48"/>
      <c r="G500" s="48"/>
      <c r="H500" s="48"/>
      <c r="I500" s="48"/>
    </row>
    <row r="501" spans="2:9" ht="15">
      <c r="B501" s="48"/>
      <c r="C501" s="48"/>
      <c r="D501" s="48"/>
      <c r="E501" s="48"/>
      <c r="F501" s="48"/>
      <c r="G501" s="48"/>
      <c r="H501" s="48"/>
      <c r="I501" s="48"/>
    </row>
    <row r="502" spans="2:9" ht="15">
      <c r="B502" s="48"/>
      <c r="C502" s="48"/>
      <c r="D502" s="48"/>
      <c r="E502" s="48"/>
      <c r="F502" s="48"/>
      <c r="G502" s="48"/>
      <c r="H502" s="48"/>
      <c r="I502" s="48"/>
    </row>
    <row r="503" spans="2:9" ht="15">
      <c r="B503" s="48"/>
      <c r="C503" s="48"/>
      <c r="D503" s="48"/>
      <c r="E503" s="48"/>
      <c r="F503" s="48"/>
      <c r="G503" s="48"/>
      <c r="H503" s="48"/>
      <c r="I503" s="48"/>
    </row>
    <row r="504" spans="2:9" ht="15">
      <c r="B504" s="48"/>
      <c r="C504" s="48"/>
      <c r="D504" s="48"/>
      <c r="E504" s="48"/>
      <c r="F504" s="48"/>
      <c r="G504" s="48"/>
      <c r="H504" s="48"/>
      <c r="I504" s="48"/>
    </row>
    <row r="505" spans="2:9" ht="15">
      <c r="B505" s="48"/>
      <c r="C505" s="48"/>
      <c r="D505" s="48"/>
      <c r="E505" s="48"/>
      <c r="F505" s="48"/>
      <c r="G505" s="48"/>
      <c r="H505" s="48"/>
      <c r="I505" s="48"/>
    </row>
    <row r="506" spans="2:9" ht="15">
      <c r="B506" s="48"/>
      <c r="C506" s="48"/>
      <c r="D506" s="48"/>
      <c r="E506" s="48"/>
      <c r="F506" s="48"/>
      <c r="G506" s="48"/>
      <c r="H506" s="48"/>
      <c r="I506" s="48"/>
    </row>
    <row r="507" spans="2:9" ht="15">
      <c r="B507" s="48"/>
      <c r="C507" s="48"/>
      <c r="D507" s="48"/>
      <c r="E507" s="48"/>
      <c r="F507" s="48"/>
      <c r="G507" s="48"/>
      <c r="H507" s="48"/>
      <c r="I507" s="48"/>
    </row>
    <row r="508" spans="2:9" ht="15">
      <c r="B508" s="48"/>
      <c r="C508" s="48"/>
      <c r="D508" s="48"/>
      <c r="E508" s="48"/>
      <c r="F508" s="48"/>
      <c r="G508" s="48"/>
      <c r="H508" s="48"/>
      <c r="I508" s="48"/>
    </row>
    <row r="509" spans="2:9" ht="15">
      <c r="B509" s="48"/>
      <c r="C509" s="48"/>
      <c r="D509" s="48"/>
      <c r="E509" s="48"/>
      <c r="F509" s="48"/>
      <c r="G509" s="48"/>
      <c r="H509" s="48"/>
      <c r="I509" s="48"/>
    </row>
    <row r="510" spans="2:9" ht="15">
      <c r="B510" s="48"/>
      <c r="C510" s="48"/>
      <c r="D510" s="48"/>
      <c r="E510" s="48"/>
      <c r="F510" s="48"/>
      <c r="G510" s="48"/>
      <c r="H510" s="48"/>
      <c r="I510" s="48"/>
    </row>
    <row r="511" spans="2:9" ht="15">
      <c r="B511" s="48"/>
      <c r="C511" s="48"/>
      <c r="D511" s="48"/>
      <c r="E511" s="48"/>
      <c r="F511" s="48"/>
      <c r="G511" s="48"/>
      <c r="H511" s="48"/>
      <c r="I511" s="48"/>
    </row>
    <row r="512" spans="2:9" ht="15">
      <c r="B512" s="48"/>
      <c r="C512" s="48"/>
      <c r="D512" s="48"/>
      <c r="E512" s="48"/>
      <c r="F512" s="48"/>
      <c r="G512" s="48"/>
      <c r="H512" s="48"/>
      <c r="I512" s="48"/>
    </row>
    <row r="513" spans="2:9" ht="15">
      <c r="B513" s="48"/>
      <c r="C513" s="48"/>
      <c r="D513" s="48"/>
      <c r="E513" s="48"/>
      <c r="F513" s="48"/>
      <c r="G513" s="48"/>
      <c r="H513" s="48"/>
      <c r="I513" s="48"/>
    </row>
    <row r="514" spans="2:9" ht="15">
      <c r="B514" s="48"/>
      <c r="C514" s="48"/>
      <c r="D514" s="48"/>
      <c r="E514" s="48"/>
      <c r="F514" s="48"/>
      <c r="G514" s="48"/>
      <c r="H514" s="48"/>
      <c r="I514" s="48"/>
    </row>
    <row r="515" spans="2:9" ht="15">
      <c r="B515" s="48"/>
      <c r="C515" s="48"/>
      <c r="D515" s="48"/>
      <c r="E515" s="48"/>
      <c r="F515" s="48"/>
      <c r="G515" s="48"/>
      <c r="H515" s="48"/>
      <c r="I515" s="48"/>
    </row>
    <row r="516" spans="2:9" ht="15">
      <c r="B516" s="48"/>
      <c r="C516" s="48"/>
      <c r="D516" s="48"/>
      <c r="E516" s="48"/>
      <c r="F516" s="48"/>
      <c r="G516" s="48"/>
      <c r="H516" s="48"/>
      <c r="I516" s="48"/>
    </row>
    <row r="517" spans="2:9" ht="15">
      <c r="B517" s="48"/>
      <c r="C517" s="48"/>
      <c r="D517" s="48"/>
      <c r="E517" s="48"/>
      <c r="F517" s="48"/>
      <c r="G517" s="48"/>
      <c r="H517" s="48"/>
      <c r="I517" s="48"/>
    </row>
    <row r="518" spans="2:9" ht="15">
      <c r="B518" s="48"/>
      <c r="C518" s="48"/>
      <c r="D518" s="48"/>
      <c r="E518" s="48"/>
      <c r="F518" s="48"/>
      <c r="G518" s="48"/>
      <c r="H518" s="48"/>
      <c r="I518" s="48"/>
    </row>
    <row r="519" spans="2:9" ht="15">
      <c r="B519" s="48"/>
      <c r="C519" s="48"/>
      <c r="D519" s="48"/>
      <c r="E519" s="48"/>
      <c r="F519" s="48"/>
      <c r="G519" s="48"/>
      <c r="H519" s="48"/>
      <c r="I519" s="48"/>
    </row>
    <row r="520" spans="2:9" ht="15">
      <c r="B520" s="48"/>
      <c r="C520" s="48"/>
      <c r="D520" s="48"/>
      <c r="E520" s="48"/>
      <c r="F520" s="48"/>
      <c r="G520" s="48"/>
      <c r="H520" s="48"/>
      <c r="I520" s="48"/>
    </row>
    <row r="521" spans="2:9" ht="15">
      <c r="B521" s="48"/>
      <c r="C521" s="48"/>
      <c r="D521" s="48"/>
      <c r="E521" s="48"/>
      <c r="F521" s="48"/>
      <c r="G521" s="48"/>
      <c r="H521" s="48"/>
      <c r="I521" s="48"/>
    </row>
    <row r="522" spans="2:9" ht="15">
      <c r="B522" s="48"/>
      <c r="C522" s="48"/>
      <c r="D522" s="48"/>
      <c r="E522" s="48"/>
      <c r="F522" s="48"/>
      <c r="G522" s="48"/>
      <c r="H522" s="48"/>
      <c r="I522" s="48"/>
    </row>
    <row r="523" spans="2:9" ht="15">
      <c r="B523" s="48"/>
      <c r="C523" s="48"/>
      <c r="D523" s="48"/>
      <c r="E523" s="48"/>
      <c r="F523" s="48"/>
      <c r="G523" s="48"/>
      <c r="H523" s="48"/>
      <c r="I523" s="48"/>
    </row>
    <row r="524" spans="2:9" ht="15">
      <c r="B524" s="48"/>
      <c r="C524" s="48"/>
      <c r="D524" s="48"/>
      <c r="E524" s="48"/>
      <c r="F524" s="48"/>
      <c r="G524" s="48"/>
      <c r="H524" s="48"/>
      <c r="I524" s="48"/>
    </row>
    <row r="525" spans="2:9" ht="15">
      <c r="B525" s="48"/>
      <c r="C525" s="48"/>
      <c r="D525" s="48"/>
      <c r="E525" s="48"/>
      <c r="F525" s="48"/>
      <c r="G525" s="48"/>
      <c r="H525" s="48"/>
      <c r="I525" s="48"/>
    </row>
    <row r="526" spans="2:9" ht="15">
      <c r="B526" s="48"/>
      <c r="C526" s="48"/>
      <c r="D526" s="48"/>
      <c r="E526" s="48"/>
      <c r="F526" s="48"/>
      <c r="G526" s="48"/>
      <c r="H526" s="48"/>
      <c r="I526" s="48"/>
    </row>
    <row r="527" spans="2:9" ht="15">
      <c r="B527" s="48"/>
      <c r="C527" s="48"/>
      <c r="D527" s="48"/>
      <c r="E527" s="48"/>
      <c r="F527" s="48"/>
      <c r="G527" s="48"/>
      <c r="H527" s="48"/>
      <c r="I527" s="48"/>
    </row>
    <row r="528" spans="2:9" ht="15">
      <c r="B528" s="48"/>
      <c r="C528" s="48"/>
      <c r="D528" s="48"/>
      <c r="E528" s="48"/>
      <c r="F528" s="48"/>
      <c r="G528" s="48"/>
      <c r="H528" s="48"/>
      <c r="I528" s="48"/>
    </row>
    <row r="529" spans="2:9" ht="15">
      <c r="B529" s="48"/>
      <c r="C529" s="48"/>
      <c r="D529" s="48"/>
      <c r="E529" s="48"/>
      <c r="F529" s="48"/>
      <c r="G529" s="48"/>
      <c r="H529" s="48"/>
      <c r="I529" s="48"/>
    </row>
  </sheetData>
  <printOptions horizontalCentered="1"/>
  <pageMargins left="0.75" right="0.89" top="0.984251968503937" bottom="0.984251968503937" header="0.511811023622047" footer="0.511811023622047"/>
  <pageSetup horizontalDpi="300" verticalDpi="300" orientation="portrait" paperSize="9" scale="6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2231"/>
  <sheetViews>
    <sheetView showGridLines="0" zoomScale="75" zoomScaleNormal="75" workbookViewId="0" topLeftCell="A16">
      <selection activeCell="H13" sqref="H13"/>
    </sheetView>
  </sheetViews>
  <sheetFormatPr defaultColWidth="9.00390625" defaultRowHeight="14.25"/>
  <cols>
    <col min="1" max="1" width="2.25390625" style="47" customWidth="1"/>
    <col min="2" max="2" width="45.25390625" style="47" customWidth="1"/>
    <col min="3" max="3" width="6.875" style="47" customWidth="1"/>
    <col min="4" max="4" width="14.125" style="48" customWidth="1"/>
    <col min="5" max="5" width="9.125" style="47" customWidth="1"/>
    <col min="6" max="6" width="14.375" style="47" customWidth="1"/>
    <col min="7" max="16384" width="10.25390625" style="47" customWidth="1"/>
  </cols>
  <sheetData>
    <row r="1" spans="1:6" ht="15.75">
      <c r="A1" s="46" t="s">
        <v>36</v>
      </c>
      <c r="B1" s="49"/>
      <c r="C1" s="49"/>
      <c r="D1" s="50"/>
      <c r="E1" s="49"/>
      <c r="F1" s="49"/>
    </row>
    <row r="2" spans="1:6" ht="15.75">
      <c r="A2" s="46" t="s">
        <v>52</v>
      </c>
      <c r="B2" s="49"/>
      <c r="C2" s="49"/>
      <c r="D2" s="50"/>
      <c r="E2" s="49"/>
      <c r="F2" s="49"/>
    </row>
    <row r="3" spans="1:6" ht="15.75">
      <c r="A3" s="46" t="s">
        <v>248</v>
      </c>
      <c r="B3" s="49"/>
      <c r="C3" s="49"/>
      <c r="D3" s="50"/>
      <c r="E3" s="49"/>
      <c r="F3" s="49"/>
    </row>
    <row r="4" spans="1:6" ht="15.75">
      <c r="A4" s="49"/>
      <c r="B4" s="49"/>
      <c r="C4" s="49"/>
      <c r="D4" s="50"/>
      <c r="E4" s="49"/>
      <c r="F4" s="49"/>
    </row>
    <row r="5" spans="1:6" ht="15.75">
      <c r="A5" s="49"/>
      <c r="B5" s="49"/>
      <c r="C5" s="49"/>
      <c r="D5" s="50"/>
      <c r="E5" s="49"/>
      <c r="F5" s="51"/>
    </row>
    <row r="6" spans="1:6" ht="15.75">
      <c r="A6" s="49"/>
      <c r="B6" s="49"/>
      <c r="C6" s="49"/>
      <c r="D6" s="58" t="s">
        <v>5</v>
      </c>
      <c r="E6" s="52"/>
      <c r="F6" s="58" t="s">
        <v>5</v>
      </c>
    </row>
    <row r="7" spans="1:6" ht="15.75">
      <c r="A7" s="49"/>
      <c r="B7" s="49"/>
      <c r="C7" s="46"/>
      <c r="D7" s="59" t="s">
        <v>246</v>
      </c>
      <c r="E7" s="52"/>
      <c r="F7" s="59" t="s">
        <v>57</v>
      </c>
    </row>
    <row r="8" spans="1:6" ht="15.75">
      <c r="A8" s="49"/>
      <c r="B8" s="49"/>
      <c r="C8" s="49"/>
      <c r="D8" s="58" t="s">
        <v>6</v>
      </c>
      <c r="E8" s="52"/>
      <c r="F8" s="58" t="s">
        <v>6</v>
      </c>
    </row>
    <row r="9" spans="1:6" ht="15.75">
      <c r="A9" s="49"/>
      <c r="B9" s="49"/>
      <c r="C9" s="49"/>
      <c r="D9" s="50"/>
      <c r="E9" s="49"/>
      <c r="F9" s="58" t="s">
        <v>41</v>
      </c>
    </row>
    <row r="10" spans="1:6" ht="15.75">
      <c r="A10" s="46" t="s">
        <v>15</v>
      </c>
      <c r="B10" s="49"/>
      <c r="C10" s="49"/>
      <c r="D10" s="50"/>
      <c r="E10" s="49"/>
      <c r="F10" s="50"/>
    </row>
    <row r="11" spans="1:6" ht="18.75">
      <c r="A11" s="49"/>
      <c r="B11" s="54" t="s">
        <v>3</v>
      </c>
      <c r="C11" s="54"/>
      <c r="D11" s="55">
        <v>40130</v>
      </c>
      <c r="E11" s="50"/>
      <c r="F11" s="55">
        <v>48945</v>
      </c>
    </row>
    <row r="12" spans="1:6" ht="18.75">
      <c r="A12" s="49"/>
      <c r="B12" s="54" t="s">
        <v>256</v>
      </c>
      <c r="C12" s="54"/>
      <c r="D12" s="55">
        <f>4068</f>
        <v>4068</v>
      </c>
      <c r="E12" s="50"/>
      <c r="F12" s="201" t="s">
        <v>159</v>
      </c>
    </row>
    <row r="13" spans="1:6" ht="18.75">
      <c r="A13" s="49"/>
      <c r="B13" s="54" t="s">
        <v>257</v>
      </c>
      <c r="C13" s="49"/>
      <c r="D13" s="55">
        <f>15539</f>
        <v>15539</v>
      </c>
      <c r="E13" s="50"/>
      <c r="F13" s="55">
        <v>14157</v>
      </c>
    </row>
    <row r="14" spans="1:6" ht="18.75">
      <c r="A14" s="49"/>
      <c r="B14" s="54" t="s">
        <v>258</v>
      </c>
      <c r="C14" s="49"/>
      <c r="D14" s="55">
        <v>93</v>
      </c>
      <c r="E14" s="50"/>
      <c r="F14" s="201" t="s">
        <v>159</v>
      </c>
    </row>
    <row r="15" spans="1:6" ht="4.5" customHeight="1">
      <c r="A15" s="49"/>
      <c r="B15" s="49"/>
      <c r="C15" s="49"/>
      <c r="D15" s="55"/>
      <c r="E15" s="50"/>
      <c r="F15" s="55"/>
    </row>
    <row r="16" spans="1:6" ht="20.25" customHeight="1">
      <c r="A16" s="49"/>
      <c r="B16" s="49"/>
      <c r="C16" s="49"/>
      <c r="D16" s="56">
        <f>SUM(D11:D14)</f>
        <v>59830</v>
      </c>
      <c r="E16" s="50"/>
      <c r="F16" s="56">
        <f>SUM(F11:F13)</f>
        <v>63102</v>
      </c>
    </row>
    <row r="17" spans="1:6" ht="15.75">
      <c r="A17" s="49"/>
      <c r="B17" s="49"/>
      <c r="C17" s="49"/>
      <c r="D17" s="50"/>
      <c r="E17" s="50"/>
      <c r="F17" s="50"/>
    </row>
    <row r="18" spans="1:6" ht="15.75">
      <c r="A18" s="46" t="s">
        <v>16</v>
      </c>
      <c r="B18" s="49"/>
      <c r="C18" s="49"/>
      <c r="D18" s="50"/>
      <c r="E18" s="50"/>
      <c r="F18" s="50"/>
    </row>
    <row r="19" spans="1:6" ht="18.75">
      <c r="A19" s="49"/>
      <c r="B19" s="54" t="s">
        <v>17</v>
      </c>
      <c r="C19" s="54"/>
      <c r="D19" s="61">
        <f>6807</f>
        <v>6807</v>
      </c>
      <c r="E19" s="50"/>
      <c r="F19" s="55">
        <v>5712</v>
      </c>
    </row>
    <row r="20" spans="1:6" ht="18.75">
      <c r="A20" s="49"/>
      <c r="B20" s="54" t="s">
        <v>259</v>
      </c>
      <c r="C20" s="54"/>
      <c r="D20" s="61">
        <f>12953</f>
        <v>12953</v>
      </c>
      <c r="E20" s="50"/>
      <c r="F20" s="55">
        <f>41700</f>
        <v>41700</v>
      </c>
    </row>
    <row r="21" spans="1:6" ht="18.75">
      <c r="A21" s="49"/>
      <c r="B21" s="54" t="s">
        <v>23</v>
      </c>
      <c r="C21" s="54"/>
      <c r="D21" s="61">
        <v>1017</v>
      </c>
      <c r="E21" s="50"/>
      <c r="F21" s="55">
        <f>3298</f>
        <v>3298</v>
      </c>
    </row>
    <row r="22" spans="1:6" ht="4.5" customHeight="1">
      <c r="A22" s="49"/>
      <c r="B22" s="49"/>
      <c r="C22" s="49"/>
      <c r="D22" s="60"/>
      <c r="E22" s="50"/>
      <c r="F22" s="60"/>
    </row>
    <row r="23" spans="1:6" ht="20.25" customHeight="1" hidden="1">
      <c r="A23" s="49"/>
      <c r="B23" s="49"/>
      <c r="C23" s="49"/>
      <c r="D23" s="61">
        <f>SUM(D19:D21)</f>
        <v>20777</v>
      </c>
      <c r="E23" s="95"/>
      <c r="F23" s="61">
        <f>SUM(F19:F21)</f>
        <v>50710</v>
      </c>
    </row>
    <row r="24" spans="1:6" ht="20.25" customHeight="1" hidden="1">
      <c r="A24" s="49"/>
      <c r="B24" s="54" t="s">
        <v>227</v>
      </c>
      <c r="C24" s="49"/>
      <c r="D24" s="113" t="s">
        <v>159</v>
      </c>
      <c r="E24" s="50"/>
      <c r="F24" s="113" t="s">
        <v>159</v>
      </c>
    </row>
    <row r="25" spans="1:6" ht="20.25" customHeight="1" thickBot="1">
      <c r="A25" s="49"/>
      <c r="B25" s="49"/>
      <c r="C25" s="49"/>
      <c r="D25" s="62">
        <f>SUM(D23:D24)</f>
        <v>20777</v>
      </c>
      <c r="E25" s="50"/>
      <c r="F25" s="62">
        <f>SUM(F23:F24)</f>
        <v>50710</v>
      </c>
    </row>
    <row r="26" spans="1:6" ht="15.75">
      <c r="A26" s="49"/>
      <c r="B26" s="49"/>
      <c r="C26" s="49"/>
      <c r="D26" s="50"/>
      <c r="E26" s="50"/>
      <c r="F26" s="50"/>
    </row>
    <row r="27" spans="1:6" ht="15.75">
      <c r="A27" s="46" t="s">
        <v>18</v>
      </c>
      <c r="B27" s="53"/>
      <c r="C27" s="53"/>
      <c r="D27" s="50"/>
      <c r="E27" s="50"/>
      <c r="F27" s="50"/>
    </row>
    <row r="28" spans="1:6" ht="18.75">
      <c r="A28" s="49"/>
      <c r="B28" s="54" t="s">
        <v>27</v>
      </c>
      <c r="C28" s="54"/>
      <c r="D28" s="55">
        <f>21639</f>
        <v>21639</v>
      </c>
      <c r="E28" s="50"/>
      <c r="F28" s="55">
        <f>27969</f>
        <v>27969</v>
      </c>
    </row>
    <row r="29" spans="1:6" ht="18.75">
      <c r="A29" s="49"/>
      <c r="B29" s="54" t="s">
        <v>138</v>
      </c>
      <c r="C29" s="54"/>
      <c r="D29" s="201">
        <f>12956</f>
        <v>12956</v>
      </c>
      <c r="E29" s="50"/>
      <c r="F29" s="55">
        <v>15757</v>
      </c>
    </row>
    <row r="30" spans="1:6" ht="18.75">
      <c r="A30" s="49"/>
      <c r="B30" s="54" t="s">
        <v>204</v>
      </c>
      <c r="C30" s="54"/>
      <c r="D30" s="55">
        <f>3939</f>
        <v>3939</v>
      </c>
      <c r="E30" s="50"/>
      <c r="F30" s="55">
        <v>4104</v>
      </c>
    </row>
    <row r="31" spans="1:6" ht="3.75" customHeight="1">
      <c r="A31" s="49"/>
      <c r="B31" s="49"/>
      <c r="C31" s="49"/>
      <c r="D31" s="60"/>
      <c r="E31" s="50"/>
      <c r="F31" s="60"/>
    </row>
    <row r="32" spans="1:6" ht="20.25" customHeight="1" hidden="1">
      <c r="A32" s="49"/>
      <c r="B32" s="49"/>
      <c r="C32" s="49"/>
      <c r="D32" s="61">
        <f>SUM(D28:D30)</f>
        <v>38534</v>
      </c>
      <c r="E32" s="50"/>
      <c r="F32" s="61">
        <f>SUM(F28:F30)</f>
        <v>47830</v>
      </c>
    </row>
    <row r="33" spans="1:6" ht="20.25" customHeight="1" hidden="1">
      <c r="A33" s="49"/>
      <c r="B33" s="54" t="s">
        <v>198</v>
      </c>
      <c r="C33" s="54"/>
      <c r="D33" s="61"/>
      <c r="E33" s="50"/>
      <c r="F33" s="61"/>
    </row>
    <row r="34" spans="1:6" ht="20.25" customHeight="1" hidden="1">
      <c r="A34" s="49"/>
      <c r="B34" s="54" t="s">
        <v>199</v>
      </c>
      <c r="C34" s="49"/>
      <c r="D34" s="113" t="s">
        <v>159</v>
      </c>
      <c r="E34" s="50"/>
      <c r="F34" s="113" t="s">
        <v>159</v>
      </c>
    </row>
    <row r="35" spans="1:6" ht="20.25" customHeight="1">
      <c r="A35" s="49"/>
      <c r="B35" s="49"/>
      <c r="C35" s="49"/>
      <c r="D35" s="56">
        <f>SUM(D32:D34)</f>
        <v>38534</v>
      </c>
      <c r="E35" s="50"/>
      <c r="F35" s="56">
        <f>SUM(F32:F34)</f>
        <v>47830</v>
      </c>
    </row>
    <row r="36" spans="1:6" ht="18.75">
      <c r="A36" s="49"/>
      <c r="B36" s="49"/>
      <c r="C36" s="49"/>
      <c r="D36" s="55"/>
      <c r="E36" s="50"/>
      <c r="F36" s="55"/>
    </row>
    <row r="37" spans="1:6" ht="18.75">
      <c r="A37" s="46" t="s">
        <v>237</v>
      </c>
      <c r="B37" s="46"/>
      <c r="C37" s="46"/>
      <c r="D37" s="63">
        <f>D25-D35</f>
        <v>-17757</v>
      </c>
      <c r="E37" s="50"/>
      <c r="F37" s="55">
        <f>F25-F35</f>
        <v>2880</v>
      </c>
    </row>
    <row r="38" spans="1:6" ht="19.5" thickBot="1">
      <c r="A38" s="46"/>
      <c r="B38" s="46"/>
      <c r="C38" s="46"/>
      <c r="D38" s="57">
        <f>D16+D37</f>
        <v>42073</v>
      </c>
      <c r="E38" s="50"/>
      <c r="F38" s="57">
        <f>F16+F37</f>
        <v>65982</v>
      </c>
    </row>
    <row r="39" spans="1:6" ht="16.5" thickTop="1">
      <c r="A39" s="46"/>
      <c r="B39" s="46"/>
      <c r="C39" s="46"/>
      <c r="D39" s="50"/>
      <c r="E39" s="50"/>
      <c r="F39" s="50"/>
    </row>
    <row r="40" spans="1:6" ht="15.75">
      <c r="A40" s="46" t="s">
        <v>153</v>
      </c>
      <c r="B40" s="49"/>
      <c r="C40" s="49"/>
      <c r="D40" s="50"/>
      <c r="E40" s="50"/>
      <c r="F40" s="50"/>
    </row>
    <row r="41" spans="1:6" ht="18.75">
      <c r="A41" s="49"/>
      <c r="B41" s="54" t="s">
        <v>7</v>
      </c>
      <c r="C41" s="54"/>
      <c r="D41" s="55">
        <f>66788</f>
        <v>66788</v>
      </c>
      <c r="E41" s="50"/>
      <c r="F41" s="55">
        <v>60717</v>
      </c>
    </row>
    <row r="42" spans="1:6" ht="18.75">
      <c r="A42" s="49"/>
      <c r="B42" s="54" t="s">
        <v>0</v>
      </c>
      <c r="C42" s="54"/>
      <c r="D42" s="63">
        <f>-34507</f>
        <v>-34507</v>
      </c>
      <c r="E42" s="50"/>
      <c r="F42" s="63">
        <f>-2356</f>
        <v>-2356</v>
      </c>
    </row>
    <row r="43" spans="1:6" ht="4.5" customHeight="1">
      <c r="A43" s="49"/>
      <c r="B43" s="54"/>
      <c r="C43" s="54"/>
      <c r="D43" s="60"/>
      <c r="E43" s="50"/>
      <c r="F43" s="60"/>
    </row>
    <row r="44" spans="1:6" ht="19.5" customHeight="1">
      <c r="A44" s="49"/>
      <c r="B44" s="54" t="s">
        <v>154</v>
      </c>
      <c r="C44" s="54"/>
      <c r="D44" s="61"/>
      <c r="E44" s="50"/>
      <c r="F44" s="61"/>
    </row>
    <row r="45" spans="1:6" ht="19.5" customHeight="1">
      <c r="A45" s="49"/>
      <c r="B45" s="54" t="s">
        <v>155</v>
      </c>
      <c r="C45" s="54"/>
      <c r="D45" s="55">
        <f>SUM(D41:D42)</f>
        <v>32281</v>
      </c>
      <c r="E45" s="50"/>
      <c r="F45" s="55">
        <f>SUM(F41:F42)</f>
        <v>58361</v>
      </c>
    </row>
    <row r="46" spans="1:6" ht="19.5" customHeight="1">
      <c r="A46" s="49"/>
      <c r="B46" s="54" t="s">
        <v>44</v>
      </c>
      <c r="C46" s="54"/>
      <c r="D46" s="55">
        <f>5104</f>
        <v>5104</v>
      </c>
      <c r="E46" s="50"/>
      <c r="F46" s="55">
        <v>6684</v>
      </c>
    </row>
    <row r="47" spans="1:6" ht="5.25" customHeight="1">
      <c r="A47" s="49"/>
      <c r="B47" s="49"/>
      <c r="C47" s="49"/>
      <c r="D47" s="60"/>
      <c r="E47" s="50"/>
      <c r="F47" s="60"/>
    </row>
    <row r="48" spans="1:6" ht="5.25" customHeight="1">
      <c r="A48" s="49"/>
      <c r="B48" s="49"/>
      <c r="C48" s="49"/>
      <c r="D48" s="61"/>
      <c r="E48" s="50"/>
      <c r="F48" s="61"/>
    </row>
    <row r="49" spans="1:6" ht="19.5" customHeight="1">
      <c r="A49" s="49"/>
      <c r="B49" s="49"/>
      <c r="C49" s="49"/>
      <c r="D49" s="60">
        <f>SUM(D45:D47)</f>
        <v>37385</v>
      </c>
      <c r="E49" s="50"/>
      <c r="F49" s="60">
        <f>SUM(F45:F47)</f>
        <v>65045</v>
      </c>
    </row>
    <row r="50" spans="1:6" ht="14.25" customHeight="1">
      <c r="A50" s="49"/>
      <c r="B50" s="49"/>
      <c r="C50" s="49"/>
      <c r="D50" s="50"/>
      <c r="E50" s="50"/>
      <c r="F50" s="50"/>
    </row>
    <row r="51" spans="1:6" ht="15" customHeight="1">
      <c r="A51" s="46" t="s">
        <v>147</v>
      </c>
      <c r="B51" s="49"/>
      <c r="C51" s="49"/>
      <c r="D51" s="50"/>
      <c r="E51" s="50"/>
      <c r="F51" s="50"/>
    </row>
    <row r="52" spans="1:6" ht="18.75" customHeight="1">
      <c r="A52" s="49"/>
      <c r="B52" s="54" t="s">
        <v>138</v>
      </c>
      <c r="C52" s="54"/>
      <c r="D52" s="201">
        <v>509</v>
      </c>
      <c r="E52" s="50"/>
      <c r="F52" s="55">
        <v>509</v>
      </c>
    </row>
    <row r="53" spans="1:6" ht="18.75" customHeight="1">
      <c r="A53" s="49"/>
      <c r="B53" s="54" t="s">
        <v>55</v>
      </c>
      <c r="C53" s="54"/>
      <c r="D53" s="55">
        <v>4179</v>
      </c>
      <c r="E53" s="50"/>
      <c r="F53" s="55">
        <v>428</v>
      </c>
    </row>
    <row r="54" spans="1:6" ht="3.75" customHeight="1">
      <c r="A54" s="49"/>
      <c r="B54" s="49"/>
      <c r="C54" s="49"/>
      <c r="D54" s="55"/>
      <c r="E54" s="50"/>
      <c r="F54" s="55"/>
    </row>
    <row r="55" spans="1:6" ht="20.25" customHeight="1" thickBot="1">
      <c r="A55" s="49"/>
      <c r="B55" s="49"/>
      <c r="C55" s="49"/>
      <c r="D55" s="62">
        <f>SUM(D49:D53)</f>
        <v>42073</v>
      </c>
      <c r="E55" s="50"/>
      <c r="F55" s="62">
        <f>SUM(F49:F53)</f>
        <v>65982</v>
      </c>
    </row>
    <row r="56" spans="1:6" ht="15.75">
      <c r="A56" s="49"/>
      <c r="B56" s="49"/>
      <c r="C56" s="49"/>
      <c r="D56" s="50"/>
      <c r="E56" s="50"/>
      <c r="F56" s="50"/>
    </row>
    <row r="57" spans="1:6" ht="18.75">
      <c r="A57" s="54" t="s">
        <v>225</v>
      </c>
      <c r="B57" s="49"/>
      <c r="C57" s="49"/>
      <c r="D57" s="50"/>
      <c r="E57" s="50"/>
      <c r="F57" s="50"/>
    </row>
    <row r="58" spans="1:6" ht="18.75">
      <c r="A58" s="54" t="s">
        <v>226</v>
      </c>
      <c r="B58" s="49"/>
      <c r="C58" s="49"/>
      <c r="D58" s="197">
        <f>ROUND(D45/D41,2)</f>
        <v>0.48</v>
      </c>
      <c r="E58" s="50"/>
      <c r="F58" s="197">
        <f>ROUND(F45/F41,2)</f>
        <v>0.96</v>
      </c>
    </row>
    <row r="59" spans="1:6" ht="15.75">
      <c r="A59" s="49"/>
      <c r="B59" s="49"/>
      <c r="C59" s="49"/>
      <c r="D59" s="50"/>
      <c r="E59" s="50"/>
      <c r="F59" s="50"/>
    </row>
    <row r="60" spans="1:6" ht="15.75">
      <c r="A60" s="49"/>
      <c r="B60" s="49"/>
      <c r="C60" s="49"/>
      <c r="D60" s="50"/>
      <c r="E60" s="50"/>
      <c r="F60" s="50"/>
    </row>
    <row r="61" spans="1:6" ht="15.75">
      <c r="A61" s="49"/>
      <c r="B61" s="49"/>
      <c r="C61" s="49"/>
      <c r="D61" s="50"/>
      <c r="E61" s="50"/>
      <c r="F61" s="50"/>
    </row>
    <row r="62" spans="1:6" ht="15.75">
      <c r="A62" s="49" t="s">
        <v>183</v>
      </c>
      <c r="B62" s="49"/>
      <c r="C62" s="49"/>
      <c r="D62" s="50"/>
      <c r="E62" s="50"/>
      <c r="F62" s="50"/>
    </row>
    <row r="63" spans="1:6" ht="15.75">
      <c r="A63" s="49" t="s">
        <v>185</v>
      </c>
      <c r="B63" s="49"/>
      <c r="C63" s="49"/>
      <c r="D63" s="50"/>
      <c r="E63" s="50"/>
      <c r="F63" s="50"/>
    </row>
    <row r="64" spans="1:6" ht="15.75">
      <c r="A64" s="49" t="s">
        <v>184</v>
      </c>
      <c r="E64" s="48"/>
      <c r="F64" s="48"/>
    </row>
    <row r="65" spans="5:6" ht="15">
      <c r="E65" s="48"/>
      <c r="F65" s="48"/>
    </row>
    <row r="66" spans="5:6" ht="15">
      <c r="E66" s="48"/>
      <c r="F66" s="48"/>
    </row>
    <row r="67" spans="5:6" ht="15">
      <c r="E67" s="48"/>
      <c r="F67" s="48"/>
    </row>
    <row r="68" spans="5:6" ht="15">
      <c r="E68" s="48"/>
      <c r="F68" s="48"/>
    </row>
    <row r="69" spans="5:6" ht="15">
      <c r="E69" s="48"/>
      <c r="F69" s="48"/>
    </row>
    <row r="70" spans="5:6" ht="15">
      <c r="E70" s="48"/>
      <c r="F70" s="48"/>
    </row>
    <row r="71" spans="5:6" ht="15">
      <c r="E71" s="48"/>
      <c r="F71" s="48"/>
    </row>
    <row r="72" spans="5:6" ht="15">
      <c r="E72" s="48"/>
      <c r="F72" s="48"/>
    </row>
    <row r="73" spans="5:6" ht="15">
      <c r="E73" s="48"/>
      <c r="F73" s="48"/>
    </row>
    <row r="74" spans="5:6" ht="15">
      <c r="E74" s="48"/>
      <c r="F74" s="48"/>
    </row>
    <row r="75" spans="5:6" ht="15">
      <c r="E75" s="48"/>
      <c r="F75" s="48"/>
    </row>
    <row r="76" spans="5:6" ht="15">
      <c r="E76" s="48"/>
      <c r="F76" s="48"/>
    </row>
    <row r="77" spans="5:6" ht="15">
      <c r="E77" s="48"/>
      <c r="F77" s="48"/>
    </row>
    <row r="78" spans="5:6" ht="15">
      <c r="E78" s="48"/>
      <c r="F78" s="48"/>
    </row>
    <row r="79" spans="5:6" ht="15">
      <c r="E79" s="48"/>
      <c r="F79" s="48"/>
    </row>
    <row r="80" spans="5:6" ht="15">
      <c r="E80" s="48"/>
      <c r="F80" s="48"/>
    </row>
    <row r="81" spans="5:6" ht="15">
      <c r="E81" s="48"/>
      <c r="F81" s="48"/>
    </row>
    <row r="82" spans="5:6" ht="15">
      <c r="E82" s="48"/>
      <c r="F82" s="48"/>
    </row>
    <row r="83" spans="5:6" ht="15">
      <c r="E83" s="48"/>
      <c r="F83" s="48"/>
    </row>
    <row r="84" spans="5:6" ht="15">
      <c r="E84" s="48"/>
      <c r="F84" s="48"/>
    </row>
    <row r="85" spans="5:6" ht="15">
      <c r="E85" s="48"/>
      <c r="F85" s="48"/>
    </row>
    <row r="86" spans="5:6" ht="15">
      <c r="E86" s="48"/>
      <c r="F86" s="48"/>
    </row>
    <row r="87" spans="5:6" ht="15">
      <c r="E87" s="48"/>
      <c r="F87" s="48"/>
    </row>
    <row r="88" spans="5:6" ht="15">
      <c r="E88" s="48"/>
      <c r="F88" s="48"/>
    </row>
    <row r="89" spans="5:6" ht="15">
      <c r="E89" s="48"/>
      <c r="F89" s="48"/>
    </row>
    <row r="90" spans="5:6" ht="15">
      <c r="E90" s="48"/>
      <c r="F90" s="48"/>
    </row>
    <row r="91" spans="5:6" ht="15">
      <c r="E91" s="48"/>
      <c r="F91" s="48"/>
    </row>
    <row r="92" spans="5:6" ht="15">
      <c r="E92" s="48"/>
      <c r="F92" s="48"/>
    </row>
    <row r="93" spans="5:6" ht="15">
      <c r="E93" s="48"/>
      <c r="F93" s="48"/>
    </row>
    <row r="94" spans="5:6" ht="15">
      <c r="E94" s="48"/>
      <c r="F94" s="48"/>
    </row>
    <row r="95" spans="5:6" ht="15">
      <c r="E95" s="48"/>
      <c r="F95" s="48"/>
    </row>
    <row r="96" spans="5:6" ht="15">
      <c r="E96" s="48"/>
      <c r="F96" s="48"/>
    </row>
    <row r="97" spans="5:6" ht="15">
      <c r="E97" s="48"/>
      <c r="F97" s="48"/>
    </row>
    <row r="98" spans="5:6" ht="15">
      <c r="E98" s="48"/>
      <c r="F98" s="48"/>
    </row>
    <row r="99" spans="5:6" ht="15">
      <c r="E99" s="48"/>
      <c r="F99" s="48"/>
    </row>
    <row r="100" spans="5:6" ht="15">
      <c r="E100" s="48"/>
      <c r="F100" s="48"/>
    </row>
    <row r="101" spans="5:6" ht="15">
      <c r="E101" s="48"/>
      <c r="F101" s="48"/>
    </row>
    <row r="102" spans="5:6" ht="15">
      <c r="E102" s="48"/>
      <c r="F102" s="48"/>
    </row>
    <row r="103" spans="5:6" ht="15">
      <c r="E103" s="48"/>
      <c r="F103" s="48"/>
    </row>
    <row r="104" spans="5:6" ht="15">
      <c r="E104" s="48"/>
      <c r="F104" s="48"/>
    </row>
    <row r="105" spans="5:6" ht="15">
      <c r="E105" s="48"/>
      <c r="F105" s="48"/>
    </row>
    <row r="106" spans="5:6" ht="15">
      <c r="E106" s="48"/>
      <c r="F106" s="48"/>
    </row>
    <row r="107" spans="5:6" ht="15">
      <c r="E107" s="48"/>
      <c r="F107" s="48"/>
    </row>
    <row r="108" spans="5:6" ht="15">
      <c r="E108" s="48"/>
      <c r="F108" s="48"/>
    </row>
    <row r="109" spans="5:6" ht="15">
      <c r="E109" s="48"/>
      <c r="F109" s="48"/>
    </row>
    <row r="110" spans="5:6" ht="15">
      <c r="E110" s="48"/>
      <c r="F110" s="48"/>
    </row>
    <row r="111" spans="5:6" ht="15">
      <c r="E111" s="48"/>
      <c r="F111" s="48"/>
    </row>
    <row r="112" spans="5:6" ht="15">
      <c r="E112" s="48"/>
      <c r="F112" s="48"/>
    </row>
    <row r="113" spans="5:6" ht="15">
      <c r="E113" s="48"/>
      <c r="F113" s="48"/>
    </row>
    <row r="114" spans="5:6" ht="15">
      <c r="E114" s="48"/>
      <c r="F114" s="48"/>
    </row>
    <row r="115" spans="5:6" ht="15">
      <c r="E115" s="48"/>
      <c r="F115" s="48"/>
    </row>
    <row r="116" spans="5:6" ht="15">
      <c r="E116" s="48"/>
      <c r="F116" s="48"/>
    </row>
    <row r="117" spans="5:6" ht="15">
      <c r="E117" s="48"/>
      <c r="F117" s="48"/>
    </row>
    <row r="118" spans="5:6" ht="15">
      <c r="E118" s="48"/>
      <c r="F118" s="48"/>
    </row>
    <row r="119" spans="5:6" ht="15">
      <c r="E119" s="48"/>
      <c r="F119" s="48"/>
    </row>
    <row r="120" spans="5:6" ht="15">
      <c r="E120" s="48"/>
      <c r="F120" s="48"/>
    </row>
    <row r="121" spans="5:6" ht="15">
      <c r="E121" s="48"/>
      <c r="F121" s="48"/>
    </row>
    <row r="122" spans="5:6" ht="15">
      <c r="E122" s="48"/>
      <c r="F122" s="48"/>
    </row>
    <row r="123" spans="5:6" ht="15">
      <c r="E123" s="48"/>
      <c r="F123" s="48"/>
    </row>
    <row r="124" spans="5:6" ht="15">
      <c r="E124" s="48"/>
      <c r="F124" s="48"/>
    </row>
    <row r="125" spans="5:6" ht="15">
      <c r="E125" s="48"/>
      <c r="F125" s="48"/>
    </row>
    <row r="126" spans="5:6" ht="15">
      <c r="E126" s="48"/>
      <c r="F126" s="48"/>
    </row>
    <row r="127" spans="5:6" ht="15">
      <c r="E127" s="48"/>
      <c r="F127" s="48"/>
    </row>
    <row r="128" spans="5:6" ht="15">
      <c r="E128" s="48"/>
      <c r="F128" s="48"/>
    </row>
    <row r="129" spans="5:6" ht="15">
      <c r="E129" s="48"/>
      <c r="F129" s="48"/>
    </row>
    <row r="130" spans="5:6" ht="15">
      <c r="E130" s="48"/>
      <c r="F130" s="48"/>
    </row>
    <row r="131" spans="5:6" ht="15">
      <c r="E131" s="48"/>
      <c r="F131" s="48"/>
    </row>
    <row r="132" spans="5:6" ht="15">
      <c r="E132" s="48"/>
      <c r="F132" s="48"/>
    </row>
    <row r="133" spans="5:6" ht="15">
      <c r="E133" s="48"/>
      <c r="F133" s="48"/>
    </row>
    <row r="134" spans="5:6" ht="15">
      <c r="E134" s="48"/>
      <c r="F134" s="48"/>
    </row>
    <row r="135" spans="5:6" ht="15">
      <c r="E135" s="48"/>
      <c r="F135" s="48"/>
    </row>
    <row r="136" spans="5:6" ht="15">
      <c r="E136" s="48"/>
      <c r="F136" s="48"/>
    </row>
    <row r="137" spans="5:6" ht="15">
      <c r="E137" s="48"/>
      <c r="F137" s="48"/>
    </row>
    <row r="138" spans="5:6" ht="15">
      <c r="E138" s="48"/>
      <c r="F138" s="48"/>
    </row>
    <row r="139" spans="5:6" ht="15">
      <c r="E139" s="48"/>
      <c r="F139" s="48"/>
    </row>
    <row r="140" spans="5:6" ht="15">
      <c r="E140" s="48"/>
      <c r="F140" s="48"/>
    </row>
    <row r="141" spans="5:6" ht="15">
      <c r="E141" s="48"/>
      <c r="F141" s="48"/>
    </row>
    <row r="142" spans="5:6" ht="15">
      <c r="E142" s="48"/>
      <c r="F142" s="48"/>
    </row>
    <row r="143" spans="5:6" ht="15">
      <c r="E143" s="48"/>
      <c r="F143" s="48"/>
    </row>
    <row r="144" spans="5:6" ht="15">
      <c r="E144" s="48"/>
      <c r="F144" s="48"/>
    </row>
    <row r="145" spans="5:6" ht="15">
      <c r="E145" s="48"/>
      <c r="F145" s="48"/>
    </row>
    <row r="146" spans="5:6" ht="15">
      <c r="E146" s="48"/>
      <c r="F146" s="48"/>
    </row>
    <row r="147" spans="5:6" ht="15">
      <c r="E147" s="48"/>
      <c r="F147" s="48"/>
    </row>
    <row r="148" spans="5:6" ht="15">
      <c r="E148" s="48"/>
      <c r="F148" s="48"/>
    </row>
    <row r="149" spans="5:6" ht="15">
      <c r="E149" s="48"/>
      <c r="F149" s="48"/>
    </row>
    <row r="150" spans="5:6" ht="15">
      <c r="E150" s="48"/>
      <c r="F150" s="48"/>
    </row>
    <row r="151" spans="5:6" ht="15">
      <c r="E151" s="48"/>
      <c r="F151" s="48"/>
    </row>
    <row r="152" spans="5:6" ht="15">
      <c r="E152" s="48"/>
      <c r="F152" s="48"/>
    </row>
    <row r="153" spans="5:6" ht="15">
      <c r="E153" s="48"/>
      <c r="F153" s="48"/>
    </row>
    <row r="154" spans="5:6" ht="15">
      <c r="E154" s="48"/>
      <c r="F154" s="48"/>
    </row>
    <row r="155" spans="5:6" ht="15">
      <c r="E155" s="48"/>
      <c r="F155" s="48"/>
    </row>
    <row r="156" spans="5:6" ht="15">
      <c r="E156" s="48"/>
      <c r="F156" s="48"/>
    </row>
    <row r="157" spans="5:6" ht="15">
      <c r="E157" s="48"/>
      <c r="F157" s="48"/>
    </row>
    <row r="158" spans="5:6" ht="15">
      <c r="E158" s="48"/>
      <c r="F158" s="48"/>
    </row>
    <row r="159" spans="5:6" ht="15">
      <c r="E159" s="48"/>
      <c r="F159" s="48"/>
    </row>
    <row r="160" spans="5:6" ht="15">
      <c r="E160" s="48"/>
      <c r="F160" s="48"/>
    </row>
    <row r="161" spans="5:6" ht="15">
      <c r="E161" s="48"/>
      <c r="F161" s="48"/>
    </row>
    <row r="162" spans="5:6" ht="15">
      <c r="E162" s="48"/>
      <c r="F162" s="48"/>
    </row>
    <row r="163" spans="5:6" ht="15">
      <c r="E163" s="48"/>
      <c r="F163" s="48"/>
    </row>
    <row r="164" spans="5:6" ht="15">
      <c r="E164" s="48"/>
      <c r="F164" s="48"/>
    </row>
    <row r="165" spans="5:6" ht="15">
      <c r="E165" s="48"/>
      <c r="F165" s="48"/>
    </row>
    <row r="166" spans="5:6" ht="15">
      <c r="E166" s="48"/>
      <c r="F166" s="48"/>
    </row>
    <row r="167" spans="5:6" ht="15">
      <c r="E167" s="48"/>
      <c r="F167" s="48"/>
    </row>
    <row r="168" spans="5:6" ht="15">
      <c r="E168" s="48"/>
      <c r="F168" s="48"/>
    </row>
    <row r="169" spans="5:6" ht="15">
      <c r="E169" s="48"/>
      <c r="F169" s="48"/>
    </row>
    <row r="170" spans="5:6" ht="15">
      <c r="E170" s="48"/>
      <c r="F170" s="48"/>
    </row>
    <row r="171" spans="5:6" ht="15">
      <c r="E171" s="48"/>
      <c r="F171" s="48"/>
    </row>
    <row r="172" spans="5:6" ht="15">
      <c r="E172" s="48"/>
      <c r="F172" s="48"/>
    </row>
    <row r="173" spans="5:6" ht="15">
      <c r="E173" s="48"/>
      <c r="F173" s="48"/>
    </row>
    <row r="174" spans="5:6" ht="15">
      <c r="E174" s="48"/>
      <c r="F174" s="48"/>
    </row>
    <row r="175" spans="5:6" ht="15">
      <c r="E175" s="48"/>
      <c r="F175" s="48"/>
    </row>
    <row r="176" spans="5:6" ht="15">
      <c r="E176" s="48"/>
      <c r="F176" s="48"/>
    </row>
    <row r="177" spans="5:6" ht="15">
      <c r="E177" s="48"/>
      <c r="F177" s="48"/>
    </row>
    <row r="178" spans="5:6" ht="15">
      <c r="E178" s="48"/>
      <c r="F178" s="48"/>
    </row>
    <row r="179" spans="5:6" ht="15">
      <c r="E179" s="48"/>
      <c r="F179" s="48"/>
    </row>
    <row r="180" spans="5:6" ht="15">
      <c r="E180" s="48"/>
      <c r="F180" s="48"/>
    </row>
    <row r="181" spans="5:6" ht="15">
      <c r="E181" s="48"/>
      <c r="F181" s="48"/>
    </row>
    <row r="182" spans="5:6" ht="15">
      <c r="E182" s="48"/>
      <c r="F182" s="48"/>
    </row>
    <row r="183" spans="5:6" ht="15">
      <c r="E183" s="48"/>
      <c r="F183" s="48"/>
    </row>
    <row r="184" spans="5:6" ht="15">
      <c r="E184" s="48"/>
      <c r="F184" s="48"/>
    </row>
    <row r="185" spans="5:6" ht="15">
      <c r="E185" s="48"/>
      <c r="F185" s="48"/>
    </row>
    <row r="186" spans="5:6" ht="15">
      <c r="E186" s="48"/>
      <c r="F186" s="48"/>
    </row>
    <row r="187" spans="5:6" ht="15">
      <c r="E187" s="48"/>
      <c r="F187" s="48"/>
    </row>
    <row r="188" spans="5:6" ht="15">
      <c r="E188" s="48"/>
      <c r="F188" s="48"/>
    </row>
    <row r="189" spans="5:6" ht="15">
      <c r="E189" s="48"/>
      <c r="F189" s="48"/>
    </row>
    <row r="190" spans="5:6" ht="15">
      <c r="E190" s="48"/>
      <c r="F190" s="48"/>
    </row>
    <row r="191" spans="5:6" ht="15">
      <c r="E191" s="48"/>
      <c r="F191" s="48"/>
    </row>
    <row r="192" spans="5:6" ht="15">
      <c r="E192" s="48"/>
      <c r="F192" s="48"/>
    </row>
    <row r="193" spans="5:6" ht="15">
      <c r="E193" s="48"/>
      <c r="F193" s="48"/>
    </row>
    <row r="194" spans="5:6" ht="15">
      <c r="E194" s="48"/>
      <c r="F194" s="48"/>
    </row>
    <row r="195" spans="5:6" ht="15">
      <c r="E195" s="48"/>
      <c r="F195" s="48"/>
    </row>
    <row r="196" spans="5:6" ht="15">
      <c r="E196" s="48"/>
      <c r="F196" s="48"/>
    </row>
    <row r="197" spans="5:6" ht="15">
      <c r="E197" s="48"/>
      <c r="F197" s="48"/>
    </row>
    <row r="198" spans="5:6" ht="15">
      <c r="E198" s="48"/>
      <c r="F198" s="48"/>
    </row>
    <row r="199" spans="5:6" ht="15">
      <c r="E199" s="48"/>
      <c r="F199" s="48"/>
    </row>
    <row r="200" spans="5:6" ht="15">
      <c r="E200" s="48"/>
      <c r="F200" s="48"/>
    </row>
    <row r="201" spans="5:6" ht="15">
      <c r="E201" s="48"/>
      <c r="F201" s="48"/>
    </row>
    <row r="202" spans="5:6" ht="15">
      <c r="E202" s="48"/>
      <c r="F202" s="48"/>
    </row>
    <row r="203" spans="5:6" ht="15">
      <c r="E203" s="48"/>
      <c r="F203" s="48"/>
    </row>
    <row r="204" spans="5:6" ht="15">
      <c r="E204" s="48"/>
      <c r="F204" s="48"/>
    </row>
    <row r="205" spans="5:6" ht="15">
      <c r="E205" s="48"/>
      <c r="F205" s="48"/>
    </row>
    <row r="206" spans="5:6" ht="15">
      <c r="E206" s="48"/>
      <c r="F206" s="48"/>
    </row>
    <row r="207" spans="5:6" ht="15">
      <c r="E207" s="48"/>
      <c r="F207" s="48"/>
    </row>
    <row r="208" spans="5:6" ht="15">
      <c r="E208" s="48"/>
      <c r="F208" s="48"/>
    </row>
    <row r="209" spans="5:6" ht="15">
      <c r="E209" s="48"/>
      <c r="F209" s="48"/>
    </row>
    <row r="210" spans="5:6" ht="15">
      <c r="E210" s="48"/>
      <c r="F210" s="48"/>
    </row>
    <row r="211" spans="5:6" ht="15">
      <c r="E211" s="48"/>
      <c r="F211" s="48"/>
    </row>
    <row r="212" spans="5:6" ht="15">
      <c r="E212" s="48"/>
      <c r="F212" s="48"/>
    </row>
    <row r="213" spans="5:6" ht="15">
      <c r="E213" s="48"/>
      <c r="F213" s="48"/>
    </row>
    <row r="214" spans="5:6" ht="15">
      <c r="E214" s="48"/>
      <c r="F214" s="48"/>
    </row>
    <row r="215" spans="5:6" ht="15">
      <c r="E215" s="48"/>
      <c r="F215" s="48"/>
    </row>
    <row r="216" spans="5:6" ht="15">
      <c r="E216" s="48"/>
      <c r="F216" s="48"/>
    </row>
    <row r="217" spans="5:6" ht="15">
      <c r="E217" s="48"/>
      <c r="F217" s="48"/>
    </row>
    <row r="218" spans="5:6" ht="15">
      <c r="E218" s="48"/>
      <c r="F218" s="48"/>
    </row>
    <row r="219" spans="5:6" ht="15">
      <c r="E219" s="48"/>
      <c r="F219" s="48"/>
    </row>
    <row r="220" spans="5:6" ht="15">
      <c r="E220" s="48"/>
      <c r="F220" s="48"/>
    </row>
    <row r="221" spans="5:6" ht="15">
      <c r="E221" s="48"/>
      <c r="F221" s="48"/>
    </row>
    <row r="222" spans="5:6" ht="15">
      <c r="E222" s="48"/>
      <c r="F222" s="48"/>
    </row>
    <row r="223" spans="5:6" ht="15">
      <c r="E223" s="48"/>
      <c r="F223" s="48"/>
    </row>
    <row r="224" spans="5:6" ht="15">
      <c r="E224" s="48"/>
      <c r="F224" s="48"/>
    </row>
    <row r="225" spans="5:6" ht="15">
      <c r="E225" s="48"/>
      <c r="F225" s="48"/>
    </row>
    <row r="226" spans="5:6" ht="15">
      <c r="E226" s="48"/>
      <c r="F226" s="48"/>
    </row>
    <row r="227" spans="5:6" ht="15">
      <c r="E227" s="48"/>
      <c r="F227" s="48"/>
    </row>
    <row r="228" spans="5:6" ht="15">
      <c r="E228" s="48"/>
      <c r="F228" s="48"/>
    </row>
    <row r="229" spans="5:6" ht="15">
      <c r="E229" s="48"/>
      <c r="F229" s="48"/>
    </row>
    <row r="230" spans="5:6" ht="15">
      <c r="E230" s="48"/>
      <c r="F230" s="48"/>
    </row>
    <row r="231" spans="5:6" ht="15">
      <c r="E231" s="48"/>
      <c r="F231" s="48"/>
    </row>
    <row r="232" spans="5:6" ht="15">
      <c r="E232" s="48"/>
      <c r="F232" s="48"/>
    </row>
    <row r="233" spans="5:6" ht="15">
      <c r="E233" s="48"/>
      <c r="F233" s="48"/>
    </row>
    <row r="234" spans="5:6" ht="15">
      <c r="E234" s="48"/>
      <c r="F234" s="48"/>
    </row>
    <row r="235" spans="5:6" ht="15">
      <c r="E235" s="48"/>
      <c r="F235" s="48"/>
    </row>
    <row r="236" spans="5:6" ht="15">
      <c r="E236" s="48"/>
      <c r="F236" s="48"/>
    </row>
    <row r="237" spans="5:6" ht="15">
      <c r="E237" s="48"/>
      <c r="F237" s="48"/>
    </row>
    <row r="238" spans="5:6" ht="15">
      <c r="E238" s="48"/>
      <c r="F238" s="48"/>
    </row>
    <row r="239" spans="5:6" ht="15">
      <c r="E239" s="48"/>
      <c r="F239" s="48"/>
    </row>
    <row r="240" spans="5:6" ht="15">
      <c r="E240" s="48"/>
      <c r="F240" s="48"/>
    </row>
    <row r="241" spans="5:6" ht="15">
      <c r="E241" s="48"/>
      <c r="F241" s="48"/>
    </row>
    <row r="242" spans="5:6" ht="15">
      <c r="E242" s="48"/>
      <c r="F242" s="48"/>
    </row>
    <row r="243" spans="5:6" ht="15">
      <c r="E243" s="48"/>
      <c r="F243" s="48"/>
    </row>
    <row r="244" spans="5:6" ht="15">
      <c r="E244" s="48"/>
      <c r="F244" s="48"/>
    </row>
    <row r="245" spans="5:6" ht="15">
      <c r="E245" s="48"/>
      <c r="F245" s="48"/>
    </row>
    <row r="246" spans="5:6" ht="15">
      <c r="E246" s="48"/>
      <c r="F246" s="48"/>
    </row>
    <row r="247" spans="5:6" ht="15">
      <c r="E247" s="48"/>
      <c r="F247" s="48"/>
    </row>
    <row r="248" spans="5:6" ht="15">
      <c r="E248" s="48"/>
      <c r="F248" s="48"/>
    </row>
    <row r="249" spans="5:6" ht="15">
      <c r="E249" s="48"/>
      <c r="F249" s="48"/>
    </row>
    <row r="250" spans="5:6" ht="15">
      <c r="E250" s="48"/>
      <c r="F250" s="48"/>
    </row>
    <row r="251" spans="5:6" ht="15">
      <c r="E251" s="48"/>
      <c r="F251" s="48"/>
    </row>
    <row r="252" spans="5:6" ht="15">
      <c r="E252" s="48"/>
      <c r="F252" s="48"/>
    </row>
    <row r="253" spans="5:6" ht="15">
      <c r="E253" s="48"/>
      <c r="F253" s="48"/>
    </row>
    <row r="254" spans="5:6" ht="15">
      <c r="E254" s="48"/>
      <c r="F254" s="48"/>
    </row>
    <row r="255" spans="5:6" ht="15">
      <c r="E255" s="48"/>
      <c r="F255" s="48"/>
    </row>
    <row r="256" spans="5:6" ht="15">
      <c r="E256" s="48"/>
      <c r="F256" s="48"/>
    </row>
    <row r="257" spans="5:6" ht="15">
      <c r="E257" s="48"/>
      <c r="F257" s="48"/>
    </row>
    <row r="258" spans="5:6" ht="15">
      <c r="E258" s="48"/>
      <c r="F258" s="48"/>
    </row>
    <row r="259" spans="5:6" ht="15">
      <c r="E259" s="48"/>
      <c r="F259" s="48"/>
    </row>
    <row r="260" spans="5:6" ht="15">
      <c r="E260" s="48"/>
      <c r="F260" s="48"/>
    </row>
    <row r="261" spans="5:6" ht="15">
      <c r="E261" s="48"/>
      <c r="F261" s="48"/>
    </row>
    <row r="262" spans="5:6" ht="15">
      <c r="E262" s="48"/>
      <c r="F262" s="48"/>
    </row>
    <row r="263" spans="5:6" ht="15">
      <c r="E263" s="48"/>
      <c r="F263" s="48"/>
    </row>
    <row r="264" spans="5:6" ht="15">
      <c r="E264" s="48"/>
      <c r="F264" s="48"/>
    </row>
    <row r="265" spans="5:6" ht="15">
      <c r="E265" s="48"/>
      <c r="F265" s="48"/>
    </row>
    <row r="266" spans="5:6" ht="15">
      <c r="E266" s="48"/>
      <c r="F266" s="48"/>
    </row>
    <row r="267" spans="5:6" ht="15">
      <c r="E267" s="48"/>
      <c r="F267" s="48"/>
    </row>
    <row r="268" spans="5:6" ht="15">
      <c r="E268" s="48"/>
      <c r="F268" s="48"/>
    </row>
    <row r="269" spans="5:6" ht="15">
      <c r="E269" s="48"/>
      <c r="F269" s="48"/>
    </row>
    <row r="270" spans="5:6" ht="15">
      <c r="E270" s="48"/>
      <c r="F270" s="48"/>
    </row>
    <row r="271" spans="5:6" ht="15">
      <c r="E271" s="48"/>
      <c r="F271" s="48"/>
    </row>
    <row r="272" spans="5:6" ht="15">
      <c r="E272" s="48"/>
      <c r="F272" s="48"/>
    </row>
    <row r="273" spans="5:6" ht="15">
      <c r="E273" s="48"/>
      <c r="F273" s="48"/>
    </row>
    <row r="274" spans="5:6" ht="15">
      <c r="E274" s="48"/>
      <c r="F274" s="48"/>
    </row>
    <row r="275" spans="5:6" ht="15">
      <c r="E275" s="48"/>
      <c r="F275" s="48"/>
    </row>
    <row r="276" spans="5:6" ht="15">
      <c r="E276" s="48"/>
      <c r="F276" s="48"/>
    </row>
    <row r="277" spans="5:6" ht="15">
      <c r="E277" s="48"/>
      <c r="F277" s="48"/>
    </row>
    <row r="278" spans="5:6" ht="15">
      <c r="E278" s="48"/>
      <c r="F278" s="48"/>
    </row>
    <row r="279" spans="5:6" ht="15">
      <c r="E279" s="48"/>
      <c r="F279" s="48"/>
    </row>
    <row r="280" spans="5:6" ht="15">
      <c r="E280" s="48"/>
      <c r="F280" s="48"/>
    </row>
    <row r="281" spans="5:6" ht="15">
      <c r="E281" s="48"/>
      <c r="F281" s="48"/>
    </row>
    <row r="282" spans="5:6" ht="15">
      <c r="E282" s="48"/>
      <c r="F282" s="48"/>
    </row>
    <row r="283" spans="5:6" ht="15">
      <c r="E283" s="48"/>
      <c r="F283" s="48"/>
    </row>
    <row r="284" spans="5:6" ht="15">
      <c r="E284" s="48"/>
      <c r="F284" s="48"/>
    </row>
    <row r="285" spans="5:6" ht="15">
      <c r="E285" s="48"/>
      <c r="F285" s="48"/>
    </row>
    <row r="286" spans="5:6" ht="15">
      <c r="E286" s="48"/>
      <c r="F286" s="48"/>
    </row>
    <row r="287" spans="5:6" ht="15">
      <c r="E287" s="48"/>
      <c r="F287" s="48"/>
    </row>
    <row r="288" spans="5:6" ht="15">
      <c r="E288" s="48"/>
      <c r="F288" s="48"/>
    </row>
    <row r="289" spans="5:6" ht="15">
      <c r="E289" s="48"/>
      <c r="F289" s="48"/>
    </row>
    <row r="290" spans="5:6" ht="15">
      <c r="E290" s="48"/>
      <c r="F290" s="48"/>
    </row>
    <row r="291" spans="5:6" ht="15">
      <c r="E291" s="48"/>
      <c r="F291" s="48"/>
    </row>
    <row r="292" spans="5:6" ht="15">
      <c r="E292" s="48"/>
      <c r="F292" s="48"/>
    </row>
    <row r="293" spans="5:6" ht="15">
      <c r="E293" s="48"/>
      <c r="F293" s="48"/>
    </row>
    <row r="294" spans="5:6" ht="15">
      <c r="E294" s="48"/>
      <c r="F294" s="48"/>
    </row>
    <row r="295" spans="5:6" ht="15">
      <c r="E295" s="48"/>
      <c r="F295" s="48"/>
    </row>
    <row r="296" spans="5:6" ht="15">
      <c r="E296" s="48"/>
      <c r="F296" s="48"/>
    </row>
    <row r="297" spans="5:6" ht="15">
      <c r="E297" s="48"/>
      <c r="F297" s="48"/>
    </row>
    <row r="298" spans="5:6" ht="15">
      <c r="E298" s="48"/>
      <c r="F298" s="48"/>
    </row>
    <row r="299" spans="5:6" ht="15">
      <c r="E299" s="48"/>
      <c r="F299" s="48"/>
    </row>
    <row r="300" spans="5:6" ht="15">
      <c r="E300" s="48"/>
      <c r="F300" s="48"/>
    </row>
    <row r="301" spans="5:6" ht="15">
      <c r="E301" s="48"/>
      <c r="F301" s="48"/>
    </row>
    <row r="302" spans="5:6" ht="15">
      <c r="E302" s="48"/>
      <c r="F302" s="48"/>
    </row>
    <row r="303" spans="5:6" ht="15">
      <c r="E303" s="48"/>
      <c r="F303" s="48"/>
    </row>
    <row r="304" spans="5:6" ht="15">
      <c r="E304" s="48"/>
      <c r="F304" s="48"/>
    </row>
    <row r="305" spans="5:6" ht="15">
      <c r="E305" s="48"/>
      <c r="F305" s="48"/>
    </row>
    <row r="306" spans="5:6" ht="15">
      <c r="E306" s="48"/>
      <c r="F306" s="48"/>
    </row>
    <row r="307" spans="5:6" ht="15">
      <c r="E307" s="48"/>
      <c r="F307" s="48"/>
    </row>
    <row r="308" spans="5:6" ht="15">
      <c r="E308" s="48"/>
      <c r="F308" s="48"/>
    </row>
    <row r="309" spans="5:6" ht="15">
      <c r="E309" s="48"/>
      <c r="F309" s="48"/>
    </row>
    <row r="310" spans="5:6" ht="15">
      <c r="E310" s="48"/>
      <c r="F310" s="48"/>
    </row>
    <row r="311" spans="5:6" ht="15">
      <c r="E311" s="48"/>
      <c r="F311" s="48"/>
    </row>
    <row r="312" spans="5:6" ht="15">
      <c r="E312" s="48"/>
      <c r="F312" s="48"/>
    </row>
    <row r="313" spans="5:6" ht="15">
      <c r="E313" s="48"/>
      <c r="F313" s="48"/>
    </row>
    <row r="314" spans="5:6" ht="15">
      <c r="E314" s="48"/>
      <c r="F314" s="48"/>
    </row>
    <row r="315" spans="5:6" ht="15">
      <c r="E315" s="48"/>
      <c r="F315" s="48"/>
    </row>
    <row r="316" spans="5:6" ht="15">
      <c r="E316" s="48"/>
      <c r="F316" s="48"/>
    </row>
    <row r="317" spans="5:6" ht="15">
      <c r="E317" s="48"/>
      <c r="F317" s="48"/>
    </row>
    <row r="318" spans="5:6" ht="15">
      <c r="E318" s="48"/>
      <c r="F318" s="48"/>
    </row>
    <row r="319" spans="5:6" ht="15">
      <c r="E319" s="48"/>
      <c r="F319" s="48"/>
    </row>
    <row r="320" spans="5:6" ht="15">
      <c r="E320" s="48"/>
      <c r="F320" s="48"/>
    </row>
    <row r="321" spans="5:6" ht="15">
      <c r="E321" s="48"/>
      <c r="F321" s="48"/>
    </row>
    <row r="322" spans="5:6" ht="15">
      <c r="E322" s="48"/>
      <c r="F322" s="48"/>
    </row>
    <row r="323" spans="5:6" ht="15">
      <c r="E323" s="48"/>
      <c r="F323" s="48"/>
    </row>
    <row r="324" spans="5:6" ht="15">
      <c r="E324" s="48"/>
      <c r="F324" s="48"/>
    </row>
    <row r="325" spans="5:6" ht="15">
      <c r="E325" s="48"/>
      <c r="F325" s="48"/>
    </row>
    <row r="326" spans="5:6" ht="15">
      <c r="E326" s="48"/>
      <c r="F326" s="48"/>
    </row>
    <row r="327" spans="5:6" ht="15">
      <c r="E327" s="48"/>
      <c r="F327" s="48"/>
    </row>
    <row r="328" spans="5:6" ht="15">
      <c r="E328" s="48"/>
      <c r="F328" s="48"/>
    </row>
    <row r="329" spans="5:6" ht="15">
      <c r="E329" s="48"/>
      <c r="F329" s="48"/>
    </row>
    <row r="330" spans="5:6" ht="15">
      <c r="E330" s="48"/>
      <c r="F330" s="48"/>
    </row>
    <row r="331" spans="5:6" ht="15">
      <c r="E331" s="48"/>
      <c r="F331" s="48"/>
    </row>
    <row r="332" spans="5:6" ht="15">
      <c r="E332" s="48"/>
      <c r="F332" s="48"/>
    </row>
    <row r="333" spans="5:6" ht="15">
      <c r="E333" s="48"/>
      <c r="F333" s="48"/>
    </row>
    <row r="334" spans="5:6" ht="15">
      <c r="E334" s="48"/>
      <c r="F334" s="48"/>
    </row>
    <row r="335" spans="5:6" ht="15">
      <c r="E335" s="48"/>
      <c r="F335" s="48"/>
    </row>
    <row r="336" spans="5:6" ht="15">
      <c r="E336" s="48"/>
      <c r="F336" s="48"/>
    </row>
    <row r="337" spans="5:6" ht="15">
      <c r="E337" s="48"/>
      <c r="F337" s="48"/>
    </row>
    <row r="338" spans="5:6" ht="15">
      <c r="E338" s="48"/>
      <c r="F338" s="48"/>
    </row>
    <row r="339" spans="5:6" ht="15">
      <c r="E339" s="48"/>
      <c r="F339" s="48"/>
    </row>
    <row r="340" spans="5:6" ht="15">
      <c r="E340" s="48"/>
      <c r="F340" s="48"/>
    </row>
    <row r="341" spans="5:6" ht="15">
      <c r="E341" s="48"/>
      <c r="F341" s="48"/>
    </row>
    <row r="342" spans="5:6" ht="15">
      <c r="E342" s="48"/>
      <c r="F342" s="48"/>
    </row>
    <row r="343" spans="5:6" ht="15">
      <c r="E343" s="48"/>
      <c r="F343" s="48"/>
    </row>
    <row r="344" spans="5:6" ht="15">
      <c r="E344" s="48"/>
      <c r="F344" s="48"/>
    </row>
    <row r="345" spans="5:6" ht="15">
      <c r="E345" s="48"/>
      <c r="F345" s="48"/>
    </row>
    <row r="346" spans="5:6" ht="15">
      <c r="E346" s="48"/>
      <c r="F346" s="48"/>
    </row>
    <row r="347" spans="5:6" ht="15">
      <c r="E347" s="48"/>
      <c r="F347" s="48"/>
    </row>
    <row r="348" spans="5:6" ht="15">
      <c r="E348" s="48"/>
      <c r="F348" s="48"/>
    </row>
    <row r="349" spans="5:6" ht="15">
      <c r="E349" s="48"/>
      <c r="F349" s="48"/>
    </row>
    <row r="350" spans="5:6" ht="15">
      <c r="E350" s="48"/>
      <c r="F350" s="48"/>
    </row>
    <row r="351" spans="5:6" ht="15">
      <c r="E351" s="48"/>
      <c r="F351" s="48"/>
    </row>
    <row r="352" spans="5:6" ht="15">
      <c r="E352" s="48"/>
      <c r="F352" s="48"/>
    </row>
    <row r="353" spans="5:6" ht="15">
      <c r="E353" s="48"/>
      <c r="F353" s="48"/>
    </row>
    <row r="354" spans="5:6" ht="15">
      <c r="E354" s="48"/>
      <c r="F354" s="48"/>
    </row>
    <row r="355" spans="5:6" ht="15">
      <c r="E355" s="48"/>
      <c r="F355" s="48"/>
    </row>
    <row r="356" spans="5:6" ht="15">
      <c r="E356" s="48"/>
      <c r="F356" s="48"/>
    </row>
    <row r="357" spans="5:6" ht="15">
      <c r="E357" s="48"/>
      <c r="F357" s="48"/>
    </row>
    <row r="358" spans="5:6" ht="15">
      <c r="E358" s="48"/>
      <c r="F358" s="48"/>
    </row>
    <row r="359" spans="5:6" ht="15">
      <c r="E359" s="48"/>
      <c r="F359" s="48"/>
    </row>
    <row r="360" spans="5:6" ht="15">
      <c r="E360" s="48"/>
      <c r="F360" s="48"/>
    </row>
    <row r="361" spans="5:6" ht="15">
      <c r="E361" s="48"/>
      <c r="F361" s="48"/>
    </row>
    <row r="362" spans="5:6" ht="15">
      <c r="E362" s="48"/>
      <c r="F362" s="48"/>
    </row>
    <row r="363" spans="5:6" ht="15">
      <c r="E363" s="48"/>
      <c r="F363" s="48"/>
    </row>
    <row r="364" spans="5:6" ht="15">
      <c r="E364" s="48"/>
      <c r="F364" s="48"/>
    </row>
    <row r="365" spans="5:6" ht="15">
      <c r="E365" s="48"/>
      <c r="F365" s="48"/>
    </row>
    <row r="366" spans="5:6" ht="15">
      <c r="E366" s="48"/>
      <c r="F366" s="48"/>
    </row>
    <row r="367" spans="5:6" ht="15">
      <c r="E367" s="48"/>
      <c r="F367" s="48"/>
    </row>
    <row r="368" spans="5:6" ht="15">
      <c r="E368" s="48"/>
      <c r="F368" s="48"/>
    </row>
    <row r="369" spans="5:6" ht="15">
      <c r="E369" s="48"/>
      <c r="F369" s="48"/>
    </row>
    <row r="370" spans="5:6" ht="15">
      <c r="E370" s="48"/>
      <c r="F370" s="48"/>
    </row>
    <row r="371" spans="5:6" ht="15">
      <c r="E371" s="48"/>
      <c r="F371" s="48"/>
    </row>
    <row r="372" spans="5:6" ht="15">
      <c r="E372" s="48"/>
      <c r="F372" s="48"/>
    </row>
    <row r="373" spans="5:6" ht="15">
      <c r="E373" s="48"/>
      <c r="F373" s="48"/>
    </row>
    <row r="374" spans="5:6" ht="15">
      <c r="E374" s="48"/>
      <c r="F374" s="48"/>
    </row>
    <row r="375" spans="5:6" ht="15">
      <c r="E375" s="48"/>
      <c r="F375" s="48"/>
    </row>
    <row r="376" spans="5:6" ht="15">
      <c r="E376" s="48"/>
      <c r="F376" s="48"/>
    </row>
    <row r="377" spans="5:6" ht="15">
      <c r="E377" s="48"/>
      <c r="F377" s="48"/>
    </row>
    <row r="378" spans="5:6" ht="15">
      <c r="E378" s="48"/>
      <c r="F378" s="48"/>
    </row>
    <row r="379" spans="5:6" ht="15">
      <c r="E379" s="48"/>
      <c r="F379" s="48"/>
    </row>
    <row r="380" spans="5:6" ht="15">
      <c r="E380" s="48"/>
      <c r="F380" s="48"/>
    </row>
    <row r="381" spans="5:6" ht="15">
      <c r="E381" s="48"/>
      <c r="F381" s="48"/>
    </row>
    <row r="382" spans="5:6" ht="15">
      <c r="E382" s="48"/>
      <c r="F382" s="48"/>
    </row>
    <row r="383" spans="5:6" ht="15">
      <c r="E383" s="48"/>
      <c r="F383" s="48"/>
    </row>
    <row r="384" spans="5:6" ht="15">
      <c r="E384" s="48"/>
      <c r="F384" s="48"/>
    </row>
    <row r="385" spans="5:6" ht="15">
      <c r="E385" s="48"/>
      <c r="F385" s="48"/>
    </row>
    <row r="386" spans="5:6" ht="15">
      <c r="E386" s="48"/>
      <c r="F386" s="48"/>
    </row>
    <row r="387" spans="5:6" ht="15">
      <c r="E387" s="48"/>
      <c r="F387" s="48"/>
    </row>
    <row r="388" spans="5:6" ht="15">
      <c r="E388" s="48"/>
      <c r="F388" s="48"/>
    </row>
    <row r="389" spans="5:6" ht="15">
      <c r="E389" s="48"/>
      <c r="F389" s="48"/>
    </row>
    <row r="390" spans="5:6" ht="15">
      <c r="E390" s="48"/>
      <c r="F390" s="48"/>
    </row>
    <row r="391" spans="5:6" ht="15">
      <c r="E391" s="48"/>
      <c r="F391" s="48"/>
    </row>
    <row r="392" spans="5:6" ht="15">
      <c r="E392" s="48"/>
      <c r="F392" s="48"/>
    </row>
    <row r="393" spans="5:6" ht="15">
      <c r="E393" s="48"/>
      <c r="F393" s="48"/>
    </row>
    <row r="394" spans="5:6" ht="15">
      <c r="E394" s="48"/>
      <c r="F394" s="48"/>
    </row>
    <row r="395" spans="5:6" ht="15">
      <c r="E395" s="48"/>
      <c r="F395" s="48"/>
    </row>
    <row r="396" spans="5:6" ht="15">
      <c r="E396" s="48"/>
      <c r="F396" s="48"/>
    </row>
    <row r="397" spans="5:6" ht="15">
      <c r="E397" s="48"/>
      <c r="F397" s="48"/>
    </row>
    <row r="398" spans="5:6" ht="15">
      <c r="E398" s="48"/>
      <c r="F398" s="48"/>
    </row>
    <row r="399" spans="5:6" ht="15">
      <c r="E399" s="48"/>
      <c r="F399" s="48"/>
    </row>
    <row r="400" spans="5:6" ht="15">
      <c r="E400" s="48"/>
      <c r="F400" s="48"/>
    </row>
    <row r="401" spans="5:6" ht="15">
      <c r="E401" s="48"/>
      <c r="F401" s="48"/>
    </row>
    <row r="402" spans="5:6" ht="15">
      <c r="E402" s="48"/>
      <c r="F402" s="48"/>
    </row>
    <row r="403" spans="5:6" ht="15">
      <c r="E403" s="48"/>
      <c r="F403" s="48"/>
    </row>
    <row r="404" spans="5:6" ht="15">
      <c r="E404" s="48"/>
      <c r="F404" s="48"/>
    </row>
    <row r="405" spans="5:6" ht="15">
      <c r="E405" s="48"/>
      <c r="F405" s="48"/>
    </row>
    <row r="406" spans="5:6" ht="15">
      <c r="E406" s="48"/>
      <c r="F406" s="48"/>
    </row>
    <row r="407" spans="5:6" ht="15">
      <c r="E407" s="48"/>
      <c r="F407" s="48"/>
    </row>
    <row r="408" spans="5:6" ht="15">
      <c r="E408" s="48"/>
      <c r="F408" s="48"/>
    </row>
    <row r="409" spans="5:6" ht="15">
      <c r="E409" s="48"/>
      <c r="F409" s="48"/>
    </row>
    <row r="410" spans="5:6" ht="15">
      <c r="E410" s="48"/>
      <c r="F410" s="48"/>
    </row>
    <row r="411" spans="5:6" ht="15">
      <c r="E411" s="48"/>
      <c r="F411" s="48"/>
    </row>
    <row r="412" spans="5:6" ht="15">
      <c r="E412" s="48"/>
      <c r="F412" s="48"/>
    </row>
    <row r="413" spans="5:6" ht="15">
      <c r="E413" s="48"/>
      <c r="F413" s="48"/>
    </row>
    <row r="414" spans="5:6" ht="15">
      <c r="E414" s="48"/>
      <c r="F414" s="48"/>
    </row>
    <row r="415" spans="5:6" ht="15">
      <c r="E415" s="48"/>
      <c r="F415" s="48"/>
    </row>
    <row r="416" spans="5:6" ht="15">
      <c r="E416" s="48"/>
      <c r="F416" s="48"/>
    </row>
    <row r="417" spans="5:6" ht="15">
      <c r="E417" s="48"/>
      <c r="F417" s="48"/>
    </row>
    <row r="418" spans="5:6" ht="15">
      <c r="E418" s="48"/>
      <c r="F418" s="48"/>
    </row>
    <row r="419" spans="5:6" ht="15">
      <c r="E419" s="48"/>
      <c r="F419" s="48"/>
    </row>
    <row r="420" spans="5:6" ht="15">
      <c r="E420" s="48"/>
      <c r="F420" s="48"/>
    </row>
    <row r="421" spans="5:6" ht="15">
      <c r="E421" s="48"/>
      <c r="F421" s="48"/>
    </row>
    <row r="422" spans="5:6" ht="15">
      <c r="E422" s="48"/>
      <c r="F422" s="48"/>
    </row>
    <row r="423" spans="5:6" ht="15">
      <c r="E423" s="48"/>
      <c r="F423" s="48"/>
    </row>
    <row r="424" spans="5:6" ht="15">
      <c r="E424" s="48"/>
      <c r="F424" s="48"/>
    </row>
    <row r="425" spans="5:6" ht="15">
      <c r="E425" s="48"/>
      <c r="F425" s="48"/>
    </row>
    <row r="426" spans="5:6" ht="15">
      <c r="E426" s="48"/>
      <c r="F426" s="48"/>
    </row>
    <row r="427" spans="5:6" ht="15">
      <c r="E427" s="48"/>
      <c r="F427" s="48"/>
    </row>
    <row r="428" spans="5:6" ht="15">
      <c r="E428" s="48"/>
      <c r="F428" s="48"/>
    </row>
    <row r="429" spans="5:6" ht="15">
      <c r="E429" s="48"/>
      <c r="F429" s="48"/>
    </row>
    <row r="430" spans="5:6" ht="15">
      <c r="E430" s="48"/>
      <c r="F430" s="48"/>
    </row>
    <row r="431" spans="5:6" ht="15">
      <c r="E431" s="48"/>
      <c r="F431" s="48"/>
    </row>
    <row r="432" spans="5:6" ht="15">
      <c r="E432" s="48"/>
      <c r="F432" s="48"/>
    </row>
    <row r="433" spans="5:6" ht="15">
      <c r="E433" s="48"/>
      <c r="F433" s="48"/>
    </row>
    <row r="434" spans="5:6" ht="15">
      <c r="E434" s="48"/>
      <c r="F434" s="48"/>
    </row>
    <row r="435" spans="5:6" ht="15">
      <c r="E435" s="48"/>
      <c r="F435" s="48"/>
    </row>
    <row r="436" spans="5:6" ht="15">
      <c r="E436" s="48"/>
      <c r="F436" s="48"/>
    </row>
    <row r="437" spans="5:6" ht="15">
      <c r="E437" s="48"/>
      <c r="F437" s="48"/>
    </row>
    <row r="438" spans="5:6" ht="15">
      <c r="E438" s="48"/>
      <c r="F438" s="48"/>
    </row>
    <row r="439" spans="5:6" ht="15">
      <c r="E439" s="48"/>
      <c r="F439" s="48"/>
    </row>
    <row r="440" spans="5:6" ht="15">
      <c r="E440" s="48"/>
      <c r="F440" s="48"/>
    </row>
    <row r="441" spans="5:6" ht="15">
      <c r="E441" s="48"/>
      <c r="F441" s="48"/>
    </row>
    <row r="442" spans="5:6" ht="15">
      <c r="E442" s="48"/>
      <c r="F442" s="48"/>
    </row>
    <row r="443" spans="5:6" ht="15">
      <c r="E443" s="48"/>
      <c r="F443" s="48"/>
    </row>
    <row r="444" spans="5:6" ht="15">
      <c r="E444" s="48"/>
      <c r="F444" s="48"/>
    </row>
    <row r="445" spans="5:6" ht="15">
      <c r="E445" s="48"/>
      <c r="F445" s="48"/>
    </row>
    <row r="446" spans="5:6" ht="15">
      <c r="E446" s="48"/>
      <c r="F446" s="48"/>
    </row>
    <row r="447" spans="5:6" ht="15">
      <c r="E447" s="48"/>
      <c r="F447" s="48"/>
    </row>
    <row r="448" spans="5:6" ht="15">
      <c r="E448" s="48"/>
      <c r="F448" s="48"/>
    </row>
    <row r="449" spans="5:6" ht="15">
      <c r="E449" s="48"/>
      <c r="F449" s="48"/>
    </row>
    <row r="450" spans="5:6" ht="15">
      <c r="E450" s="48"/>
      <c r="F450" s="48"/>
    </row>
    <row r="451" spans="5:6" ht="15">
      <c r="E451" s="48"/>
      <c r="F451" s="48"/>
    </row>
    <row r="452" spans="5:6" ht="15">
      <c r="E452" s="48"/>
      <c r="F452" s="48"/>
    </row>
    <row r="453" spans="5:6" ht="15">
      <c r="E453" s="48"/>
      <c r="F453" s="48"/>
    </row>
    <row r="454" spans="5:6" ht="15">
      <c r="E454" s="48"/>
      <c r="F454" s="48"/>
    </row>
    <row r="455" spans="5:6" ht="15">
      <c r="E455" s="48"/>
      <c r="F455" s="48"/>
    </row>
    <row r="456" spans="5:6" ht="15">
      <c r="E456" s="48"/>
      <c r="F456" s="48"/>
    </row>
    <row r="457" spans="5:6" ht="15">
      <c r="E457" s="48"/>
      <c r="F457" s="48"/>
    </row>
    <row r="458" spans="5:6" ht="15">
      <c r="E458" s="48"/>
      <c r="F458" s="48"/>
    </row>
    <row r="459" spans="5:6" ht="15">
      <c r="E459" s="48"/>
      <c r="F459" s="48"/>
    </row>
    <row r="460" spans="5:6" ht="15">
      <c r="E460" s="48"/>
      <c r="F460" s="48"/>
    </row>
    <row r="461" spans="5:6" ht="15">
      <c r="E461" s="48"/>
      <c r="F461" s="48"/>
    </row>
    <row r="462" spans="5:6" ht="15">
      <c r="E462" s="48"/>
      <c r="F462" s="48"/>
    </row>
    <row r="463" spans="5:6" ht="15">
      <c r="E463" s="48"/>
      <c r="F463" s="48"/>
    </row>
    <row r="464" spans="5:6" ht="15">
      <c r="E464" s="48"/>
      <c r="F464" s="48"/>
    </row>
    <row r="465" spans="5:6" ht="15">
      <c r="E465" s="48"/>
      <c r="F465" s="48"/>
    </row>
    <row r="466" spans="5:6" ht="15">
      <c r="E466" s="48"/>
      <c r="F466" s="48"/>
    </row>
    <row r="467" spans="5:6" ht="15">
      <c r="E467" s="48"/>
      <c r="F467" s="48"/>
    </row>
    <row r="468" spans="5:6" ht="15">
      <c r="E468" s="48"/>
      <c r="F468" s="48"/>
    </row>
    <row r="469" spans="5:6" ht="15">
      <c r="E469" s="48"/>
      <c r="F469" s="48"/>
    </row>
    <row r="470" spans="5:6" ht="15">
      <c r="E470" s="48"/>
      <c r="F470" s="48"/>
    </row>
    <row r="471" spans="5:6" ht="15">
      <c r="E471" s="48"/>
      <c r="F471" s="48"/>
    </row>
    <row r="472" spans="5:6" ht="15">
      <c r="E472" s="48"/>
      <c r="F472" s="48"/>
    </row>
    <row r="473" spans="5:6" ht="15">
      <c r="E473" s="48"/>
      <c r="F473" s="48"/>
    </row>
    <row r="474" spans="5:6" ht="15">
      <c r="E474" s="48"/>
      <c r="F474" s="48"/>
    </row>
    <row r="475" spans="5:6" ht="15">
      <c r="E475" s="48"/>
      <c r="F475" s="48"/>
    </row>
    <row r="476" spans="5:6" ht="15">
      <c r="E476" s="48"/>
      <c r="F476" s="48"/>
    </row>
    <row r="477" spans="5:6" ht="15">
      <c r="E477" s="48"/>
      <c r="F477" s="48"/>
    </row>
    <row r="478" spans="5:6" ht="15">
      <c r="E478" s="48"/>
      <c r="F478" s="48"/>
    </row>
    <row r="479" spans="5:6" ht="15">
      <c r="E479" s="48"/>
      <c r="F479" s="48"/>
    </row>
    <row r="480" spans="5:6" ht="15">
      <c r="E480" s="48"/>
      <c r="F480" s="48"/>
    </row>
    <row r="481" spans="5:6" ht="15">
      <c r="E481" s="48"/>
      <c r="F481" s="48"/>
    </row>
    <row r="482" spans="5:6" ht="15">
      <c r="E482" s="48"/>
      <c r="F482" s="48"/>
    </row>
    <row r="483" spans="5:6" ht="15">
      <c r="E483" s="48"/>
      <c r="F483" s="48"/>
    </row>
    <row r="484" spans="5:6" ht="15">
      <c r="E484" s="48"/>
      <c r="F484" s="48"/>
    </row>
    <row r="485" spans="5:6" ht="15">
      <c r="E485" s="48"/>
      <c r="F485" s="48"/>
    </row>
    <row r="486" spans="5:6" ht="15">
      <c r="E486" s="48"/>
      <c r="F486" s="48"/>
    </row>
    <row r="487" spans="5:6" ht="15">
      <c r="E487" s="48"/>
      <c r="F487" s="48"/>
    </row>
    <row r="488" spans="5:6" ht="15">
      <c r="E488" s="48"/>
      <c r="F488" s="48"/>
    </row>
    <row r="489" spans="5:6" ht="15">
      <c r="E489" s="48"/>
      <c r="F489" s="48"/>
    </row>
    <row r="490" spans="5:6" ht="15">
      <c r="E490" s="48"/>
      <c r="F490" s="48"/>
    </row>
    <row r="491" spans="5:6" ht="15">
      <c r="E491" s="48"/>
      <c r="F491" s="48"/>
    </row>
    <row r="492" spans="5:6" ht="15">
      <c r="E492" s="48"/>
      <c r="F492" s="48"/>
    </row>
    <row r="493" spans="5:6" ht="15">
      <c r="E493" s="48"/>
      <c r="F493" s="48"/>
    </row>
    <row r="494" spans="5:6" ht="15">
      <c r="E494" s="48"/>
      <c r="F494" s="48"/>
    </row>
    <row r="495" spans="5:6" ht="15">
      <c r="E495" s="48"/>
      <c r="F495" s="48"/>
    </row>
    <row r="496" spans="5:6" ht="15">
      <c r="E496" s="48"/>
      <c r="F496" s="48"/>
    </row>
    <row r="497" spans="5:6" ht="15">
      <c r="E497" s="48"/>
      <c r="F497" s="48"/>
    </row>
    <row r="498" spans="5:6" ht="15">
      <c r="E498" s="48"/>
      <c r="F498" s="48"/>
    </row>
    <row r="499" spans="5:6" ht="15">
      <c r="E499" s="48"/>
      <c r="F499" s="48"/>
    </row>
    <row r="500" spans="5:6" ht="15">
      <c r="E500" s="48"/>
      <c r="F500" s="48"/>
    </row>
    <row r="501" spans="5:6" ht="15">
      <c r="E501" s="48"/>
      <c r="F501" s="48"/>
    </row>
    <row r="502" spans="5:6" ht="15">
      <c r="E502" s="48"/>
      <c r="F502" s="48"/>
    </row>
    <row r="503" spans="5:6" ht="15">
      <c r="E503" s="48"/>
      <c r="F503" s="48"/>
    </row>
    <row r="504" spans="5:6" ht="15">
      <c r="E504" s="48"/>
      <c r="F504" s="48"/>
    </row>
    <row r="505" spans="5:6" ht="15">
      <c r="E505" s="48"/>
      <c r="F505" s="48"/>
    </row>
    <row r="506" spans="5:6" ht="15">
      <c r="E506" s="48"/>
      <c r="F506" s="48"/>
    </row>
    <row r="507" spans="5:6" ht="15">
      <c r="E507" s="48"/>
      <c r="F507" s="48"/>
    </row>
    <row r="508" spans="5:6" ht="15">
      <c r="E508" s="48"/>
      <c r="F508" s="48"/>
    </row>
    <row r="509" spans="5:6" ht="15">
      <c r="E509" s="48"/>
      <c r="F509" s="48"/>
    </row>
    <row r="510" spans="5:6" ht="15">
      <c r="E510" s="48"/>
      <c r="F510" s="48"/>
    </row>
    <row r="511" spans="5:6" ht="15">
      <c r="E511" s="48"/>
      <c r="F511" s="48"/>
    </row>
    <row r="512" spans="5:6" ht="15">
      <c r="E512" s="48"/>
      <c r="F512" s="48"/>
    </row>
    <row r="513" spans="5:6" ht="15">
      <c r="E513" s="48"/>
      <c r="F513" s="48"/>
    </row>
    <row r="514" spans="5:6" ht="15">
      <c r="E514" s="48"/>
      <c r="F514" s="48"/>
    </row>
    <row r="515" spans="5:6" ht="15">
      <c r="E515" s="48"/>
      <c r="F515" s="48"/>
    </row>
    <row r="516" spans="5:6" ht="15">
      <c r="E516" s="48"/>
      <c r="F516" s="48"/>
    </row>
    <row r="517" spans="5:6" ht="15">
      <c r="E517" s="48"/>
      <c r="F517" s="48"/>
    </row>
    <row r="518" spans="5:6" ht="15">
      <c r="E518" s="48"/>
      <c r="F518" s="48"/>
    </row>
    <row r="519" spans="5:6" ht="15">
      <c r="E519" s="48"/>
      <c r="F519" s="48"/>
    </row>
    <row r="520" spans="5:6" ht="15">
      <c r="E520" s="48"/>
      <c r="F520" s="48"/>
    </row>
    <row r="521" spans="5:6" ht="15">
      <c r="E521" s="48"/>
      <c r="F521" s="48"/>
    </row>
    <row r="522" spans="5:6" ht="15">
      <c r="E522" s="48"/>
      <c r="F522" s="48"/>
    </row>
    <row r="523" spans="5:6" ht="15">
      <c r="E523" s="48"/>
      <c r="F523" s="48"/>
    </row>
    <row r="524" spans="5:6" ht="15">
      <c r="E524" s="48"/>
      <c r="F524" s="48"/>
    </row>
    <row r="525" spans="5:6" ht="15">
      <c r="E525" s="48"/>
      <c r="F525" s="48"/>
    </row>
    <row r="526" spans="5:6" ht="15">
      <c r="E526" s="48"/>
      <c r="F526" s="48"/>
    </row>
    <row r="527" spans="5:6" ht="15">
      <c r="E527" s="48"/>
      <c r="F527" s="48"/>
    </row>
    <row r="528" spans="5:6" ht="15">
      <c r="E528" s="48"/>
      <c r="F528" s="48"/>
    </row>
    <row r="529" spans="5:6" ht="15">
      <c r="E529" s="48"/>
      <c r="F529" s="48"/>
    </row>
    <row r="530" spans="5:6" ht="15">
      <c r="E530" s="48"/>
      <c r="F530" s="48"/>
    </row>
    <row r="531" spans="5:6" ht="15">
      <c r="E531" s="48"/>
      <c r="F531" s="48"/>
    </row>
    <row r="532" spans="5:6" ht="15">
      <c r="E532" s="48"/>
      <c r="F532" s="48"/>
    </row>
    <row r="533" spans="5:6" ht="15">
      <c r="E533" s="48"/>
      <c r="F533" s="48"/>
    </row>
    <row r="534" spans="5:6" ht="15">
      <c r="E534" s="48"/>
      <c r="F534" s="48"/>
    </row>
    <row r="535" spans="5:6" ht="15">
      <c r="E535" s="48"/>
      <c r="F535" s="48"/>
    </row>
    <row r="536" spans="5:6" ht="15">
      <c r="E536" s="48"/>
      <c r="F536" s="48"/>
    </row>
    <row r="537" spans="5:6" ht="15">
      <c r="E537" s="48"/>
      <c r="F537" s="48"/>
    </row>
    <row r="538" spans="5:6" ht="15">
      <c r="E538" s="48"/>
      <c r="F538" s="48"/>
    </row>
    <row r="539" spans="5:6" ht="15">
      <c r="E539" s="48"/>
      <c r="F539" s="48"/>
    </row>
    <row r="540" spans="5:6" ht="15">
      <c r="E540" s="48"/>
      <c r="F540" s="48"/>
    </row>
    <row r="541" spans="5:6" ht="15">
      <c r="E541" s="48"/>
      <c r="F541" s="48"/>
    </row>
    <row r="542" spans="5:6" ht="15">
      <c r="E542" s="48"/>
      <c r="F542" s="48"/>
    </row>
    <row r="543" spans="5:6" ht="15">
      <c r="E543" s="48"/>
      <c r="F543" s="48"/>
    </row>
    <row r="544" spans="5:6" ht="15">
      <c r="E544" s="48"/>
      <c r="F544" s="48"/>
    </row>
    <row r="545" spans="5:6" ht="15">
      <c r="E545" s="48"/>
      <c r="F545" s="48"/>
    </row>
    <row r="546" spans="5:6" ht="15">
      <c r="E546" s="48"/>
      <c r="F546" s="48"/>
    </row>
    <row r="547" spans="5:6" ht="15">
      <c r="E547" s="48"/>
      <c r="F547" s="48"/>
    </row>
    <row r="548" spans="5:6" ht="15">
      <c r="E548" s="48"/>
      <c r="F548" s="48"/>
    </row>
    <row r="549" spans="5:6" ht="15">
      <c r="E549" s="48"/>
      <c r="F549" s="48"/>
    </row>
    <row r="550" spans="5:6" ht="15">
      <c r="E550" s="48"/>
      <c r="F550" s="48"/>
    </row>
    <row r="551" spans="5:6" ht="15">
      <c r="E551" s="48"/>
      <c r="F551" s="48"/>
    </row>
    <row r="552" spans="5:6" ht="15">
      <c r="E552" s="48"/>
      <c r="F552" s="48"/>
    </row>
    <row r="553" spans="5:6" ht="15">
      <c r="E553" s="48"/>
      <c r="F553" s="48"/>
    </row>
    <row r="554" spans="5:6" ht="15">
      <c r="E554" s="48"/>
      <c r="F554" s="48"/>
    </row>
    <row r="555" spans="5:6" ht="15">
      <c r="E555" s="48"/>
      <c r="F555" s="48"/>
    </row>
    <row r="556" spans="5:6" ht="15">
      <c r="E556" s="48"/>
      <c r="F556" s="48"/>
    </row>
    <row r="557" spans="5:6" ht="15">
      <c r="E557" s="48"/>
      <c r="F557" s="48"/>
    </row>
    <row r="558" spans="5:6" ht="15">
      <c r="E558" s="48"/>
      <c r="F558" s="48"/>
    </row>
    <row r="559" spans="5:6" ht="15">
      <c r="E559" s="48"/>
      <c r="F559" s="48"/>
    </row>
    <row r="560" spans="5:6" ht="15">
      <c r="E560" s="48"/>
      <c r="F560" s="48"/>
    </row>
    <row r="561" spans="5:6" ht="15">
      <c r="E561" s="48"/>
      <c r="F561" s="48"/>
    </row>
    <row r="562" spans="5:6" ht="15">
      <c r="E562" s="48"/>
      <c r="F562" s="48"/>
    </row>
    <row r="563" spans="5:6" ht="15">
      <c r="E563" s="48"/>
      <c r="F563" s="48"/>
    </row>
    <row r="564" spans="5:6" ht="15">
      <c r="E564" s="48"/>
      <c r="F564" s="48"/>
    </row>
    <row r="565" spans="5:6" ht="15">
      <c r="E565" s="48"/>
      <c r="F565" s="48"/>
    </row>
    <row r="566" spans="5:6" ht="15">
      <c r="E566" s="48"/>
      <c r="F566" s="48"/>
    </row>
    <row r="567" spans="5:6" ht="15">
      <c r="E567" s="48"/>
      <c r="F567" s="48"/>
    </row>
    <row r="568" spans="5:6" ht="15">
      <c r="E568" s="48"/>
      <c r="F568" s="48"/>
    </row>
    <row r="569" spans="5:6" ht="15">
      <c r="E569" s="48"/>
      <c r="F569" s="48"/>
    </row>
    <row r="570" spans="5:6" ht="15">
      <c r="E570" s="48"/>
      <c r="F570" s="48"/>
    </row>
    <row r="571" spans="5:6" ht="15">
      <c r="E571" s="48"/>
      <c r="F571" s="48"/>
    </row>
    <row r="572" spans="5:6" ht="15">
      <c r="E572" s="48"/>
      <c r="F572" s="48"/>
    </row>
    <row r="573" spans="5:6" ht="15">
      <c r="E573" s="48"/>
      <c r="F573" s="48"/>
    </row>
    <row r="574" spans="5:6" ht="15">
      <c r="E574" s="48"/>
      <c r="F574" s="48"/>
    </row>
    <row r="575" spans="5:6" ht="15">
      <c r="E575" s="48"/>
      <c r="F575" s="48"/>
    </row>
    <row r="576" spans="5:6" ht="15">
      <c r="E576" s="48"/>
      <c r="F576" s="48"/>
    </row>
    <row r="577" spans="5:6" ht="15">
      <c r="E577" s="48"/>
      <c r="F577" s="48"/>
    </row>
    <row r="578" spans="5:6" ht="15">
      <c r="E578" s="48"/>
      <c r="F578" s="48"/>
    </row>
    <row r="579" spans="5:6" ht="15">
      <c r="E579" s="48"/>
      <c r="F579" s="48"/>
    </row>
    <row r="580" spans="5:6" ht="15">
      <c r="E580" s="48"/>
      <c r="F580" s="48"/>
    </row>
    <row r="581" spans="5:6" ht="15">
      <c r="E581" s="48"/>
      <c r="F581" s="48"/>
    </row>
    <row r="582" spans="5:6" ht="15">
      <c r="E582" s="48"/>
      <c r="F582" s="48"/>
    </row>
    <row r="583" spans="5:6" ht="15">
      <c r="E583" s="48"/>
      <c r="F583" s="48"/>
    </row>
    <row r="584" spans="5:6" ht="15">
      <c r="E584" s="48"/>
      <c r="F584" s="48"/>
    </row>
    <row r="585" spans="5:6" ht="15">
      <c r="E585" s="48"/>
      <c r="F585" s="48"/>
    </row>
    <row r="586" spans="5:6" ht="15">
      <c r="E586" s="48"/>
      <c r="F586" s="48"/>
    </row>
    <row r="587" spans="5:6" ht="15">
      <c r="E587" s="48"/>
      <c r="F587" s="48"/>
    </row>
    <row r="588" spans="5:6" ht="15">
      <c r="E588" s="48"/>
      <c r="F588" s="48"/>
    </row>
    <row r="589" spans="5:6" ht="15">
      <c r="E589" s="48"/>
      <c r="F589" s="48"/>
    </row>
    <row r="590" spans="5:6" ht="15">
      <c r="E590" s="48"/>
      <c r="F590" s="48"/>
    </row>
    <row r="591" spans="5:6" ht="15">
      <c r="E591" s="48"/>
      <c r="F591" s="48"/>
    </row>
    <row r="592" spans="5:6" ht="15">
      <c r="E592" s="48"/>
      <c r="F592" s="48"/>
    </row>
    <row r="593" spans="5:6" ht="15">
      <c r="E593" s="48"/>
      <c r="F593" s="48"/>
    </row>
    <row r="594" spans="5:6" ht="15">
      <c r="E594" s="48"/>
      <c r="F594" s="48"/>
    </row>
    <row r="595" spans="5:6" ht="15">
      <c r="E595" s="48"/>
      <c r="F595" s="48"/>
    </row>
    <row r="596" spans="5:6" ht="15">
      <c r="E596" s="48"/>
      <c r="F596" s="48"/>
    </row>
    <row r="597" spans="5:6" ht="15">
      <c r="E597" s="48"/>
      <c r="F597" s="48"/>
    </row>
    <row r="598" spans="5:6" ht="15">
      <c r="E598" s="48"/>
      <c r="F598" s="48"/>
    </row>
    <row r="599" spans="5:6" ht="15">
      <c r="E599" s="48"/>
      <c r="F599" s="48"/>
    </row>
    <row r="600" spans="5:6" ht="15">
      <c r="E600" s="48"/>
      <c r="F600" s="48"/>
    </row>
    <row r="601" spans="5:6" ht="15">
      <c r="E601" s="48"/>
      <c r="F601" s="48"/>
    </row>
    <row r="602" spans="5:6" ht="15">
      <c r="E602" s="48"/>
      <c r="F602" s="48"/>
    </row>
    <row r="603" spans="5:6" ht="15">
      <c r="E603" s="48"/>
      <c r="F603" s="48"/>
    </row>
    <row r="604" spans="5:6" ht="15">
      <c r="E604" s="48"/>
      <c r="F604" s="48"/>
    </row>
    <row r="605" spans="5:6" ht="15">
      <c r="E605" s="48"/>
      <c r="F605" s="48"/>
    </row>
    <row r="606" spans="5:6" ht="15">
      <c r="E606" s="48"/>
      <c r="F606" s="48"/>
    </row>
    <row r="607" spans="5:6" ht="15">
      <c r="E607" s="48"/>
      <c r="F607" s="48"/>
    </row>
    <row r="608" spans="5:6" ht="15">
      <c r="E608" s="48"/>
      <c r="F608" s="48"/>
    </row>
    <row r="609" spans="5:6" ht="15">
      <c r="E609" s="48"/>
      <c r="F609" s="48"/>
    </row>
    <row r="610" spans="5:6" ht="15">
      <c r="E610" s="48"/>
      <c r="F610" s="48"/>
    </row>
    <row r="611" spans="5:6" ht="15">
      <c r="E611" s="48"/>
      <c r="F611" s="48"/>
    </row>
    <row r="612" spans="5:6" ht="15">
      <c r="E612" s="48"/>
      <c r="F612" s="48"/>
    </row>
    <row r="613" spans="5:6" ht="15">
      <c r="E613" s="48"/>
      <c r="F613" s="48"/>
    </row>
    <row r="614" spans="5:6" ht="15">
      <c r="E614" s="48"/>
      <c r="F614" s="48"/>
    </row>
    <row r="615" spans="5:6" ht="15">
      <c r="E615" s="48"/>
      <c r="F615" s="48"/>
    </row>
    <row r="616" spans="5:6" ht="15">
      <c r="E616" s="48"/>
      <c r="F616" s="48"/>
    </row>
    <row r="617" spans="5:6" ht="15">
      <c r="E617" s="48"/>
      <c r="F617" s="48"/>
    </row>
    <row r="618" spans="5:6" ht="15">
      <c r="E618" s="48"/>
      <c r="F618" s="48"/>
    </row>
    <row r="619" spans="5:6" ht="15">
      <c r="E619" s="48"/>
      <c r="F619" s="48"/>
    </row>
    <row r="620" spans="5:6" ht="15">
      <c r="E620" s="48"/>
      <c r="F620" s="48"/>
    </row>
    <row r="621" spans="5:6" ht="15">
      <c r="E621" s="48"/>
      <c r="F621" s="48"/>
    </row>
    <row r="622" spans="5:6" ht="15">
      <c r="E622" s="48"/>
      <c r="F622" s="48"/>
    </row>
    <row r="623" spans="5:6" ht="15">
      <c r="E623" s="48"/>
      <c r="F623" s="48"/>
    </row>
    <row r="624" spans="5:6" ht="15">
      <c r="E624" s="48"/>
      <c r="F624" s="48"/>
    </row>
    <row r="625" spans="5:6" ht="15">
      <c r="E625" s="48"/>
      <c r="F625" s="48"/>
    </row>
    <row r="626" spans="5:6" ht="15">
      <c r="E626" s="48"/>
      <c r="F626" s="48"/>
    </row>
    <row r="627" spans="5:6" ht="15">
      <c r="E627" s="48"/>
      <c r="F627" s="48"/>
    </row>
    <row r="628" spans="5:6" ht="15">
      <c r="E628" s="48"/>
      <c r="F628" s="48"/>
    </row>
    <row r="629" spans="5:6" ht="15">
      <c r="E629" s="48"/>
      <c r="F629" s="48"/>
    </row>
    <row r="630" spans="5:6" ht="15">
      <c r="E630" s="48"/>
      <c r="F630" s="48"/>
    </row>
    <row r="631" spans="5:6" ht="15">
      <c r="E631" s="48"/>
      <c r="F631" s="48"/>
    </row>
    <row r="632" spans="5:6" ht="15">
      <c r="E632" s="48"/>
      <c r="F632" s="48"/>
    </row>
    <row r="633" spans="5:6" ht="15">
      <c r="E633" s="48"/>
      <c r="F633" s="48"/>
    </row>
    <row r="634" spans="5:6" ht="15">
      <c r="E634" s="48"/>
      <c r="F634" s="48"/>
    </row>
    <row r="635" spans="5:6" ht="15">
      <c r="E635" s="48"/>
      <c r="F635" s="48"/>
    </row>
    <row r="636" spans="5:6" ht="15">
      <c r="E636" s="48"/>
      <c r="F636" s="48"/>
    </row>
    <row r="637" spans="5:6" ht="15">
      <c r="E637" s="48"/>
      <c r="F637" s="48"/>
    </row>
    <row r="638" spans="5:6" ht="15">
      <c r="E638" s="48"/>
      <c r="F638" s="48"/>
    </row>
    <row r="639" spans="5:6" ht="15">
      <c r="E639" s="48"/>
      <c r="F639" s="48"/>
    </row>
    <row r="640" spans="5:6" ht="15">
      <c r="E640" s="48"/>
      <c r="F640" s="48"/>
    </row>
    <row r="641" spans="5:6" ht="15">
      <c r="E641" s="48"/>
      <c r="F641" s="48"/>
    </row>
    <row r="642" spans="5:6" ht="15">
      <c r="E642" s="48"/>
      <c r="F642" s="48"/>
    </row>
    <row r="643" spans="5:6" ht="15">
      <c r="E643" s="48"/>
      <c r="F643" s="48"/>
    </row>
    <row r="644" spans="5:6" ht="15">
      <c r="E644" s="48"/>
      <c r="F644" s="48"/>
    </row>
    <row r="645" spans="5:6" ht="15">
      <c r="E645" s="48"/>
      <c r="F645" s="48"/>
    </row>
    <row r="646" spans="5:6" ht="15">
      <c r="E646" s="48"/>
      <c r="F646" s="48"/>
    </row>
    <row r="647" spans="5:6" ht="15">
      <c r="E647" s="48"/>
      <c r="F647" s="48"/>
    </row>
    <row r="648" spans="5:6" ht="15">
      <c r="E648" s="48"/>
      <c r="F648" s="48"/>
    </row>
    <row r="649" spans="5:6" ht="15">
      <c r="E649" s="48"/>
      <c r="F649" s="48"/>
    </row>
    <row r="650" spans="5:6" ht="15">
      <c r="E650" s="48"/>
      <c r="F650" s="48"/>
    </row>
    <row r="651" spans="5:6" ht="15">
      <c r="E651" s="48"/>
      <c r="F651" s="48"/>
    </row>
    <row r="652" spans="5:6" ht="15">
      <c r="E652" s="48"/>
      <c r="F652" s="48"/>
    </row>
    <row r="653" spans="5:6" ht="15">
      <c r="E653" s="48"/>
      <c r="F653" s="48"/>
    </row>
    <row r="654" spans="5:6" ht="15">
      <c r="E654" s="48"/>
      <c r="F654" s="48"/>
    </row>
    <row r="655" spans="5:6" ht="15">
      <c r="E655" s="48"/>
      <c r="F655" s="48"/>
    </row>
    <row r="656" spans="5:6" ht="15">
      <c r="E656" s="48"/>
      <c r="F656" s="48"/>
    </row>
    <row r="657" spans="5:6" ht="15">
      <c r="E657" s="48"/>
      <c r="F657" s="48"/>
    </row>
    <row r="658" spans="5:6" ht="15">
      <c r="E658" s="48"/>
      <c r="F658" s="48"/>
    </row>
    <row r="659" spans="5:6" ht="15">
      <c r="E659" s="48"/>
      <c r="F659" s="48"/>
    </row>
    <row r="660" spans="5:6" ht="15">
      <c r="E660" s="48"/>
      <c r="F660" s="48"/>
    </row>
    <row r="661" spans="5:6" ht="15">
      <c r="E661" s="48"/>
      <c r="F661" s="48"/>
    </row>
    <row r="662" spans="5:6" ht="15">
      <c r="E662" s="48"/>
      <c r="F662" s="48"/>
    </row>
    <row r="663" spans="5:6" ht="15">
      <c r="E663" s="48"/>
      <c r="F663" s="48"/>
    </row>
    <row r="664" spans="5:6" ht="15">
      <c r="E664" s="48"/>
      <c r="F664" s="48"/>
    </row>
    <row r="665" spans="5:6" ht="15">
      <c r="E665" s="48"/>
      <c r="F665" s="48"/>
    </row>
    <row r="666" spans="5:6" ht="15">
      <c r="E666" s="48"/>
      <c r="F666" s="48"/>
    </row>
    <row r="667" spans="5:6" ht="15">
      <c r="E667" s="48"/>
      <c r="F667" s="48"/>
    </row>
    <row r="668" spans="5:6" ht="15">
      <c r="E668" s="48"/>
      <c r="F668" s="48"/>
    </row>
    <row r="669" spans="5:6" ht="15">
      <c r="E669" s="48"/>
      <c r="F669" s="48"/>
    </row>
    <row r="670" spans="5:6" ht="15">
      <c r="E670" s="48"/>
      <c r="F670" s="48"/>
    </row>
    <row r="671" spans="5:6" ht="15">
      <c r="E671" s="48"/>
      <c r="F671" s="48"/>
    </row>
    <row r="672" spans="5:6" ht="15">
      <c r="E672" s="48"/>
      <c r="F672" s="48"/>
    </row>
    <row r="673" spans="5:6" ht="15">
      <c r="E673" s="48"/>
      <c r="F673" s="48"/>
    </row>
    <row r="674" spans="5:6" ht="15">
      <c r="E674" s="48"/>
      <c r="F674" s="48"/>
    </row>
    <row r="675" spans="5:6" ht="15">
      <c r="E675" s="48"/>
      <c r="F675" s="48"/>
    </row>
    <row r="676" spans="5:6" ht="15">
      <c r="E676" s="48"/>
      <c r="F676" s="48"/>
    </row>
    <row r="677" spans="5:6" ht="15">
      <c r="E677" s="48"/>
      <c r="F677" s="48"/>
    </row>
    <row r="678" spans="5:6" ht="15">
      <c r="E678" s="48"/>
      <c r="F678" s="48"/>
    </row>
    <row r="679" spans="5:6" ht="15">
      <c r="E679" s="48"/>
      <c r="F679" s="48"/>
    </row>
    <row r="680" spans="5:6" ht="15">
      <c r="E680" s="48"/>
      <c r="F680" s="48"/>
    </row>
    <row r="681" spans="5:6" ht="15">
      <c r="E681" s="48"/>
      <c r="F681" s="48"/>
    </row>
    <row r="682" spans="5:6" ht="15">
      <c r="E682" s="48"/>
      <c r="F682" s="48"/>
    </row>
    <row r="683" spans="5:6" ht="15">
      <c r="E683" s="48"/>
      <c r="F683" s="48"/>
    </row>
    <row r="684" spans="5:6" ht="15">
      <c r="E684" s="48"/>
      <c r="F684" s="48"/>
    </row>
    <row r="685" spans="5:6" ht="15">
      <c r="E685" s="48"/>
      <c r="F685" s="48"/>
    </row>
    <row r="686" spans="5:6" ht="15">
      <c r="E686" s="48"/>
      <c r="F686" s="48"/>
    </row>
    <row r="687" spans="5:6" ht="15">
      <c r="E687" s="48"/>
      <c r="F687" s="48"/>
    </row>
    <row r="688" spans="5:6" ht="15">
      <c r="E688" s="48"/>
      <c r="F688" s="48"/>
    </row>
    <row r="689" spans="5:6" ht="15">
      <c r="E689" s="48"/>
      <c r="F689" s="48"/>
    </row>
    <row r="690" spans="5:6" ht="15">
      <c r="E690" s="48"/>
      <c r="F690" s="48"/>
    </row>
    <row r="691" spans="5:6" ht="15">
      <c r="E691" s="48"/>
      <c r="F691" s="48"/>
    </row>
    <row r="692" spans="5:6" ht="15">
      <c r="E692" s="48"/>
      <c r="F692" s="48"/>
    </row>
    <row r="693" spans="5:6" ht="15">
      <c r="E693" s="48"/>
      <c r="F693" s="48"/>
    </row>
    <row r="694" spans="5:6" ht="15">
      <c r="E694" s="48"/>
      <c r="F694" s="48"/>
    </row>
    <row r="695" spans="5:6" ht="15">
      <c r="E695" s="48"/>
      <c r="F695" s="48"/>
    </row>
    <row r="696" spans="5:6" ht="15">
      <c r="E696" s="48"/>
      <c r="F696" s="48"/>
    </row>
    <row r="697" spans="5:6" ht="15">
      <c r="E697" s="48"/>
      <c r="F697" s="48"/>
    </row>
    <row r="698" spans="5:6" ht="15">
      <c r="E698" s="48"/>
      <c r="F698" s="48"/>
    </row>
    <row r="699" spans="5:6" ht="15">
      <c r="E699" s="48"/>
      <c r="F699" s="48"/>
    </row>
    <row r="700" spans="5:6" ht="15">
      <c r="E700" s="48"/>
      <c r="F700" s="48"/>
    </row>
    <row r="701" spans="5:6" ht="15">
      <c r="E701" s="48"/>
      <c r="F701" s="48"/>
    </row>
    <row r="702" spans="5:6" ht="15">
      <c r="E702" s="48"/>
      <c r="F702" s="48"/>
    </row>
    <row r="703" spans="5:6" ht="15">
      <c r="E703" s="48"/>
      <c r="F703" s="48"/>
    </row>
    <row r="704" spans="5:6" ht="15">
      <c r="E704" s="48"/>
      <c r="F704" s="48"/>
    </row>
    <row r="705" spans="5:6" ht="15">
      <c r="E705" s="48"/>
      <c r="F705" s="48"/>
    </row>
    <row r="706" spans="5:6" ht="15">
      <c r="E706" s="48"/>
      <c r="F706" s="48"/>
    </row>
    <row r="707" spans="5:6" ht="15">
      <c r="E707" s="48"/>
      <c r="F707" s="48"/>
    </row>
    <row r="708" spans="5:6" ht="15">
      <c r="E708" s="48"/>
      <c r="F708" s="48"/>
    </row>
    <row r="709" spans="5:6" ht="15">
      <c r="E709" s="48"/>
      <c r="F709" s="48"/>
    </row>
    <row r="710" spans="5:6" ht="15">
      <c r="E710" s="48"/>
      <c r="F710" s="48"/>
    </row>
    <row r="711" spans="5:6" ht="15">
      <c r="E711" s="48"/>
      <c r="F711" s="48"/>
    </row>
    <row r="712" spans="5:6" ht="15">
      <c r="E712" s="48"/>
      <c r="F712" s="48"/>
    </row>
    <row r="713" spans="5:6" ht="15">
      <c r="E713" s="48"/>
      <c r="F713" s="48"/>
    </row>
    <row r="714" spans="5:6" ht="15">
      <c r="E714" s="48"/>
      <c r="F714" s="48"/>
    </row>
    <row r="715" spans="5:6" ht="15">
      <c r="E715" s="48"/>
      <c r="F715" s="48"/>
    </row>
    <row r="716" spans="5:6" ht="15">
      <c r="E716" s="48"/>
      <c r="F716" s="48"/>
    </row>
    <row r="717" spans="5:6" ht="15">
      <c r="E717" s="48"/>
      <c r="F717" s="48"/>
    </row>
    <row r="718" spans="5:6" ht="15">
      <c r="E718" s="48"/>
      <c r="F718" s="48"/>
    </row>
    <row r="719" spans="5:6" ht="15">
      <c r="E719" s="48"/>
      <c r="F719" s="48"/>
    </row>
    <row r="720" spans="5:6" ht="15">
      <c r="E720" s="48"/>
      <c r="F720" s="48"/>
    </row>
    <row r="721" spans="5:6" ht="15">
      <c r="E721" s="48"/>
      <c r="F721" s="48"/>
    </row>
    <row r="722" spans="5:6" ht="15">
      <c r="E722" s="48"/>
      <c r="F722" s="48"/>
    </row>
    <row r="723" spans="5:6" ht="15">
      <c r="E723" s="48"/>
      <c r="F723" s="48"/>
    </row>
    <row r="724" spans="5:6" ht="15">
      <c r="E724" s="48"/>
      <c r="F724" s="48"/>
    </row>
    <row r="725" spans="5:6" ht="15">
      <c r="E725" s="48"/>
      <c r="F725" s="48"/>
    </row>
    <row r="726" spans="5:6" ht="15">
      <c r="E726" s="48"/>
      <c r="F726" s="48"/>
    </row>
    <row r="727" spans="5:6" ht="15">
      <c r="E727" s="48"/>
      <c r="F727" s="48"/>
    </row>
    <row r="728" spans="5:6" ht="15">
      <c r="E728" s="48"/>
      <c r="F728" s="48"/>
    </row>
    <row r="729" spans="5:6" ht="15">
      <c r="E729" s="48"/>
      <c r="F729" s="48"/>
    </row>
    <row r="730" spans="5:6" ht="15">
      <c r="E730" s="48"/>
      <c r="F730" s="48"/>
    </row>
    <row r="731" spans="5:6" ht="15">
      <c r="E731" s="48"/>
      <c r="F731" s="48"/>
    </row>
    <row r="732" spans="5:6" ht="15">
      <c r="E732" s="48"/>
      <c r="F732" s="48"/>
    </row>
    <row r="733" spans="5:6" ht="15">
      <c r="E733" s="48"/>
      <c r="F733" s="48"/>
    </row>
    <row r="734" spans="5:6" ht="15">
      <c r="E734" s="48"/>
      <c r="F734" s="48"/>
    </row>
    <row r="735" spans="5:6" ht="15">
      <c r="E735" s="48"/>
      <c r="F735" s="48"/>
    </row>
    <row r="736" spans="5:6" ht="15">
      <c r="E736" s="48"/>
      <c r="F736" s="48"/>
    </row>
    <row r="737" spans="5:6" ht="15">
      <c r="E737" s="48"/>
      <c r="F737" s="48"/>
    </row>
    <row r="738" spans="5:6" ht="15">
      <c r="E738" s="48"/>
      <c r="F738" s="48"/>
    </row>
    <row r="739" spans="5:6" ht="15">
      <c r="E739" s="48"/>
      <c r="F739" s="48"/>
    </row>
    <row r="740" spans="5:6" ht="15">
      <c r="E740" s="48"/>
      <c r="F740" s="48"/>
    </row>
    <row r="741" spans="5:6" ht="15">
      <c r="E741" s="48"/>
      <c r="F741" s="48"/>
    </row>
    <row r="742" spans="5:6" ht="15">
      <c r="E742" s="48"/>
      <c r="F742" s="48"/>
    </row>
    <row r="743" spans="5:6" ht="15">
      <c r="E743" s="48"/>
      <c r="F743" s="48"/>
    </row>
    <row r="744" spans="5:6" ht="15">
      <c r="E744" s="48"/>
      <c r="F744" s="48"/>
    </row>
    <row r="745" spans="5:6" ht="15">
      <c r="E745" s="48"/>
      <c r="F745" s="48"/>
    </row>
    <row r="746" spans="5:6" ht="15">
      <c r="E746" s="48"/>
      <c r="F746" s="48"/>
    </row>
    <row r="747" spans="5:6" ht="15">
      <c r="E747" s="48"/>
      <c r="F747" s="48"/>
    </row>
    <row r="748" spans="5:6" ht="15">
      <c r="E748" s="48"/>
      <c r="F748" s="48"/>
    </row>
    <row r="749" spans="5:6" ht="15">
      <c r="E749" s="48"/>
      <c r="F749" s="48"/>
    </row>
    <row r="750" spans="5:6" ht="15">
      <c r="E750" s="48"/>
      <c r="F750" s="48"/>
    </row>
    <row r="751" spans="5:6" ht="15">
      <c r="E751" s="48"/>
      <c r="F751" s="48"/>
    </row>
    <row r="752" spans="5:6" ht="15">
      <c r="E752" s="48"/>
      <c r="F752" s="48"/>
    </row>
    <row r="753" spans="5:6" ht="15">
      <c r="E753" s="48"/>
      <c r="F753" s="48"/>
    </row>
    <row r="754" spans="5:6" ht="15">
      <c r="E754" s="48"/>
      <c r="F754" s="48"/>
    </row>
    <row r="755" spans="5:6" ht="15">
      <c r="E755" s="48"/>
      <c r="F755" s="48"/>
    </row>
    <row r="756" spans="5:6" ht="15">
      <c r="E756" s="48"/>
      <c r="F756" s="48"/>
    </row>
    <row r="757" spans="5:6" ht="15">
      <c r="E757" s="48"/>
      <c r="F757" s="48"/>
    </row>
    <row r="758" spans="5:6" ht="15">
      <c r="E758" s="48"/>
      <c r="F758" s="48"/>
    </row>
    <row r="759" spans="5:6" ht="15">
      <c r="E759" s="48"/>
      <c r="F759" s="48"/>
    </row>
    <row r="760" spans="5:6" ht="15">
      <c r="E760" s="48"/>
      <c r="F760" s="48"/>
    </row>
    <row r="761" spans="5:6" ht="15">
      <c r="E761" s="48"/>
      <c r="F761" s="48"/>
    </row>
    <row r="762" spans="5:6" ht="15">
      <c r="E762" s="48"/>
      <c r="F762" s="48"/>
    </row>
    <row r="763" spans="5:6" ht="15">
      <c r="E763" s="48"/>
      <c r="F763" s="48"/>
    </row>
    <row r="764" spans="5:6" ht="15">
      <c r="E764" s="48"/>
      <c r="F764" s="48"/>
    </row>
    <row r="765" spans="5:6" ht="15">
      <c r="E765" s="48"/>
      <c r="F765" s="48"/>
    </row>
    <row r="766" spans="5:6" ht="15">
      <c r="E766" s="48"/>
      <c r="F766" s="48"/>
    </row>
    <row r="767" spans="5:6" ht="15">
      <c r="E767" s="48"/>
      <c r="F767" s="48"/>
    </row>
    <row r="768" spans="5:6" ht="15">
      <c r="E768" s="48"/>
      <c r="F768" s="48"/>
    </row>
    <row r="769" spans="5:6" ht="15">
      <c r="E769" s="48"/>
      <c r="F769" s="48"/>
    </row>
    <row r="770" spans="5:6" ht="15">
      <c r="E770" s="48"/>
      <c r="F770" s="48"/>
    </row>
    <row r="771" spans="5:6" ht="15">
      <c r="E771" s="48"/>
      <c r="F771" s="48"/>
    </row>
    <row r="772" spans="5:6" ht="15">
      <c r="E772" s="48"/>
      <c r="F772" s="48"/>
    </row>
    <row r="773" spans="5:6" ht="15">
      <c r="E773" s="48"/>
      <c r="F773" s="48"/>
    </row>
    <row r="774" spans="5:6" ht="15">
      <c r="E774" s="48"/>
      <c r="F774" s="48"/>
    </row>
    <row r="775" spans="5:6" ht="15">
      <c r="E775" s="48"/>
      <c r="F775" s="48"/>
    </row>
    <row r="776" spans="5:6" ht="15">
      <c r="E776" s="48"/>
      <c r="F776" s="48"/>
    </row>
    <row r="777" spans="5:6" ht="15">
      <c r="E777" s="48"/>
      <c r="F777" s="48"/>
    </row>
    <row r="778" spans="5:6" ht="15">
      <c r="E778" s="48"/>
      <c r="F778" s="48"/>
    </row>
    <row r="779" spans="5:6" ht="15">
      <c r="E779" s="48"/>
      <c r="F779" s="48"/>
    </row>
    <row r="780" spans="5:6" ht="15">
      <c r="E780" s="48"/>
      <c r="F780" s="48"/>
    </row>
    <row r="781" spans="5:6" ht="15">
      <c r="E781" s="48"/>
      <c r="F781" s="48"/>
    </row>
    <row r="782" spans="5:6" ht="15">
      <c r="E782" s="48"/>
      <c r="F782" s="48"/>
    </row>
    <row r="783" spans="5:6" ht="15">
      <c r="E783" s="48"/>
      <c r="F783" s="48"/>
    </row>
    <row r="784" spans="5:6" ht="15">
      <c r="E784" s="48"/>
      <c r="F784" s="48"/>
    </row>
    <row r="785" spans="5:6" ht="15">
      <c r="E785" s="48"/>
      <c r="F785" s="48"/>
    </row>
    <row r="786" spans="5:6" ht="15">
      <c r="E786" s="48"/>
      <c r="F786" s="48"/>
    </row>
    <row r="787" spans="5:6" ht="15">
      <c r="E787" s="48"/>
      <c r="F787" s="48"/>
    </row>
    <row r="788" spans="5:6" ht="15">
      <c r="E788" s="48"/>
      <c r="F788" s="48"/>
    </row>
    <row r="789" spans="5:6" ht="15">
      <c r="E789" s="48"/>
      <c r="F789" s="48"/>
    </row>
    <row r="790" spans="5:6" ht="15">
      <c r="E790" s="48"/>
      <c r="F790" s="48"/>
    </row>
    <row r="791" spans="5:6" ht="15">
      <c r="E791" s="48"/>
      <c r="F791" s="48"/>
    </row>
    <row r="792" spans="5:6" ht="15">
      <c r="E792" s="48"/>
      <c r="F792" s="48"/>
    </row>
    <row r="793" spans="5:6" ht="15">
      <c r="E793" s="48"/>
      <c r="F793" s="48"/>
    </row>
    <row r="794" spans="5:6" ht="15">
      <c r="E794" s="48"/>
      <c r="F794" s="48"/>
    </row>
    <row r="795" spans="5:6" ht="15">
      <c r="E795" s="48"/>
      <c r="F795" s="48"/>
    </row>
    <row r="796" spans="5:6" ht="15">
      <c r="E796" s="48"/>
      <c r="F796" s="48"/>
    </row>
    <row r="797" spans="5:6" ht="15">
      <c r="E797" s="48"/>
      <c r="F797" s="48"/>
    </row>
    <row r="798" spans="5:6" ht="15">
      <c r="E798" s="48"/>
      <c r="F798" s="48"/>
    </row>
    <row r="799" spans="5:6" ht="15">
      <c r="E799" s="48"/>
      <c r="F799" s="48"/>
    </row>
    <row r="800" spans="5:6" ht="15">
      <c r="E800" s="48"/>
      <c r="F800" s="48"/>
    </row>
    <row r="801" spans="5:6" ht="15">
      <c r="E801" s="48"/>
      <c r="F801" s="48"/>
    </row>
    <row r="802" spans="5:6" ht="15">
      <c r="E802" s="48"/>
      <c r="F802" s="48"/>
    </row>
    <row r="803" spans="5:6" ht="15">
      <c r="E803" s="48"/>
      <c r="F803" s="48"/>
    </row>
    <row r="804" spans="5:6" ht="15">
      <c r="E804" s="48"/>
      <c r="F804" s="48"/>
    </row>
    <row r="805" spans="5:6" ht="15">
      <c r="E805" s="48"/>
      <c r="F805" s="48"/>
    </row>
    <row r="806" spans="5:6" ht="15">
      <c r="E806" s="48"/>
      <c r="F806" s="48"/>
    </row>
    <row r="807" spans="5:6" ht="15">
      <c r="E807" s="48"/>
      <c r="F807" s="48"/>
    </row>
    <row r="808" spans="5:6" ht="15">
      <c r="E808" s="48"/>
      <c r="F808" s="48"/>
    </row>
    <row r="809" spans="5:6" ht="15">
      <c r="E809" s="48"/>
      <c r="F809" s="48"/>
    </row>
    <row r="810" spans="5:6" ht="15">
      <c r="E810" s="48"/>
      <c r="F810" s="48"/>
    </row>
    <row r="811" spans="5:6" ht="15">
      <c r="E811" s="48"/>
      <c r="F811" s="48"/>
    </row>
    <row r="812" spans="5:6" ht="15">
      <c r="E812" s="48"/>
      <c r="F812" s="48"/>
    </row>
    <row r="813" spans="5:6" ht="15">
      <c r="E813" s="48"/>
      <c r="F813" s="48"/>
    </row>
    <row r="814" spans="5:6" ht="15">
      <c r="E814" s="48"/>
      <c r="F814" s="48"/>
    </row>
    <row r="815" spans="5:6" ht="15">
      <c r="E815" s="48"/>
      <c r="F815" s="48"/>
    </row>
    <row r="816" spans="5:6" ht="15">
      <c r="E816" s="48"/>
      <c r="F816" s="48"/>
    </row>
    <row r="817" spans="5:6" ht="15">
      <c r="E817" s="48"/>
      <c r="F817" s="48"/>
    </row>
    <row r="818" spans="5:6" ht="15">
      <c r="E818" s="48"/>
      <c r="F818" s="48"/>
    </row>
    <row r="819" spans="5:6" ht="15">
      <c r="E819" s="48"/>
      <c r="F819" s="48"/>
    </row>
    <row r="820" spans="5:6" ht="15">
      <c r="E820" s="48"/>
      <c r="F820" s="48"/>
    </row>
    <row r="821" spans="5:6" ht="15">
      <c r="E821" s="48"/>
      <c r="F821" s="48"/>
    </row>
    <row r="822" spans="5:6" ht="15">
      <c r="E822" s="48"/>
      <c r="F822" s="48"/>
    </row>
    <row r="823" spans="5:6" ht="15">
      <c r="E823" s="48"/>
      <c r="F823" s="48"/>
    </row>
    <row r="824" spans="5:6" ht="15">
      <c r="E824" s="48"/>
      <c r="F824" s="48"/>
    </row>
    <row r="825" spans="5:6" ht="15">
      <c r="E825" s="48"/>
      <c r="F825" s="48"/>
    </row>
    <row r="826" spans="5:6" ht="15">
      <c r="E826" s="48"/>
      <c r="F826" s="48"/>
    </row>
    <row r="827" spans="5:6" ht="15">
      <c r="E827" s="48"/>
      <c r="F827" s="48"/>
    </row>
    <row r="828" spans="5:6" ht="15">
      <c r="E828" s="48"/>
      <c r="F828" s="48"/>
    </row>
    <row r="829" spans="5:6" ht="15">
      <c r="E829" s="48"/>
      <c r="F829" s="48"/>
    </row>
    <row r="830" spans="5:6" ht="15">
      <c r="E830" s="48"/>
      <c r="F830" s="48"/>
    </row>
    <row r="831" spans="5:6" ht="15">
      <c r="E831" s="48"/>
      <c r="F831" s="48"/>
    </row>
    <row r="832" spans="5:6" ht="15">
      <c r="E832" s="48"/>
      <c r="F832" s="48"/>
    </row>
    <row r="833" spans="5:6" ht="15">
      <c r="E833" s="48"/>
      <c r="F833" s="48"/>
    </row>
    <row r="834" spans="5:6" ht="15">
      <c r="E834" s="48"/>
      <c r="F834" s="48"/>
    </row>
    <row r="835" spans="5:6" ht="15">
      <c r="E835" s="48"/>
      <c r="F835" s="48"/>
    </row>
    <row r="836" spans="5:6" ht="15">
      <c r="E836" s="48"/>
      <c r="F836" s="48"/>
    </row>
    <row r="837" spans="5:6" ht="15">
      <c r="E837" s="48"/>
      <c r="F837" s="48"/>
    </row>
    <row r="838" spans="5:6" ht="15">
      <c r="E838" s="48"/>
      <c r="F838" s="48"/>
    </row>
    <row r="839" spans="5:6" ht="15">
      <c r="E839" s="48"/>
      <c r="F839" s="48"/>
    </row>
    <row r="840" spans="5:6" ht="15">
      <c r="E840" s="48"/>
      <c r="F840" s="48"/>
    </row>
    <row r="841" spans="5:6" ht="15">
      <c r="E841" s="48"/>
      <c r="F841" s="48"/>
    </row>
    <row r="842" spans="5:6" ht="15">
      <c r="E842" s="48"/>
      <c r="F842" s="48"/>
    </row>
    <row r="843" spans="5:6" ht="15">
      <c r="E843" s="48"/>
      <c r="F843" s="48"/>
    </row>
    <row r="844" spans="5:6" ht="15">
      <c r="E844" s="48"/>
      <c r="F844" s="48"/>
    </row>
    <row r="845" spans="5:6" ht="15">
      <c r="E845" s="48"/>
      <c r="F845" s="48"/>
    </row>
    <row r="846" spans="5:6" ht="15">
      <c r="E846" s="48"/>
      <c r="F846" s="48"/>
    </row>
    <row r="847" spans="5:6" ht="15">
      <c r="E847" s="48"/>
      <c r="F847" s="48"/>
    </row>
    <row r="848" spans="5:6" ht="15">
      <c r="E848" s="48"/>
      <c r="F848" s="48"/>
    </row>
    <row r="849" spans="5:6" ht="15">
      <c r="E849" s="48"/>
      <c r="F849" s="48"/>
    </row>
    <row r="850" spans="5:6" ht="15">
      <c r="E850" s="48"/>
      <c r="F850" s="48"/>
    </row>
    <row r="851" spans="5:6" ht="15">
      <c r="E851" s="48"/>
      <c r="F851" s="48"/>
    </row>
    <row r="852" spans="5:6" ht="15">
      <c r="E852" s="48"/>
      <c r="F852" s="48"/>
    </row>
    <row r="853" spans="5:6" ht="15">
      <c r="E853" s="48"/>
      <c r="F853" s="48"/>
    </row>
    <row r="854" spans="5:6" ht="15">
      <c r="E854" s="48"/>
      <c r="F854" s="48"/>
    </row>
    <row r="855" spans="5:6" ht="15">
      <c r="E855" s="48"/>
      <c r="F855" s="48"/>
    </row>
    <row r="856" spans="5:6" ht="15">
      <c r="E856" s="48"/>
      <c r="F856" s="48"/>
    </row>
    <row r="857" spans="5:6" ht="15">
      <c r="E857" s="48"/>
      <c r="F857" s="48"/>
    </row>
    <row r="858" spans="5:6" ht="15">
      <c r="E858" s="48"/>
      <c r="F858" s="48"/>
    </row>
    <row r="859" spans="5:6" ht="15">
      <c r="E859" s="48"/>
      <c r="F859" s="48"/>
    </row>
    <row r="860" spans="5:6" ht="15">
      <c r="E860" s="48"/>
      <c r="F860" s="48"/>
    </row>
    <row r="861" spans="5:6" ht="15">
      <c r="E861" s="48"/>
      <c r="F861" s="48"/>
    </row>
    <row r="862" spans="5:6" ht="15">
      <c r="E862" s="48"/>
      <c r="F862" s="48"/>
    </row>
    <row r="863" spans="5:6" ht="15">
      <c r="E863" s="48"/>
      <c r="F863" s="48"/>
    </row>
    <row r="864" spans="5:6" ht="15">
      <c r="E864" s="48"/>
      <c r="F864" s="48"/>
    </row>
    <row r="865" spans="5:6" ht="15">
      <c r="E865" s="48"/>
      <c r="F865" s="48"/>
    </row>
    <row r="866" spans="5:6" ht="15">
      <c r="E866" s="48"/>
      <c r="F866" s="48"/>
    </row>
    <row r="867" spans="5:6" ht="15">
      <c r="E867" s="48"/>
      <c r="F867" s="48"/>
    </row>
    <row r="868" spans="5:6" ht="15">
      <c r="E868" s="48"/>
      <c r="F868" s="48"/>
    </row>
    <row r="869" spans="5:6" ht="15">
      <c r="E869" s="48"/>
      <c r="F869" s="48"/>
    </row>
    <row r="870" spans="5:6" ht="15">
      <c r="E870" s="48"/>
      <c r="F870" s="48"/>
    </row>
    <row r="871" spans="5:6" ht="15">
      <c r="E871" s="48"/>
      <c r="F871" s="48"/>
    </row>
    <row r="872" spans="5:6" ht="15">
      <c r="E872" s="48"/>
      <c r="F872" s="48"/>
    </row>
    <row r="873" spans="5:6" ht="15">
      <c r="E873" s="48"/>
      <c r="F873" s="48"/>
    </row>
    <row r="874" spans="5:6" ht="15">
      <c r="E874" s="48"/>
      <c r="F874" s="48"/>
    </row>
    <row r="875" spans="5:6" ht="15">
      <c r="E875" s="48"/>
      <c r="F875" s="48"/>
    </row>
    <row r="876" spans="5:6" ht="15">
      <c r="E876" s="48"/>
      <c r="F876" s="48"/>
    </row>
    <row r="877" spans="5:6" ht="15">
      <c r="E877" s="48"/>
      <c r="F877" s="48"/>
    </row>
    <row r="878" spans="5:6" ht="15">
      <c r="E878" s="48"/>
      <c r="F878" s="48"/>
    </row>
    <row r="879" spans="5:6" ht="15">
      <c r="E879" s="48"/>
      <c r="F879" s="48"/>
    </row>
    <row r="880" spans="5:6" ht="15">
      <c r="E880" s="48"/>
      <c r="F880" s="48"/>
    </row>
    <row r="881" spans="5:6" ht="15">
      <c r="E881" s="48"/>
      <c r="F881" s="48"/>
    </row>
    <row r="882" spans="5:6" ht="15">
      <c r="E882" s="48"/>
      <c r="F882" s="48"/>
    </row>
    <row r="883" spans="5:6" ht="15">
      <c r="E883" s="48"/>
      <c r="F883" s="48"/>
    </row>
    <row r="884" spans="5:6" ht="15">
      <c r="E884" s="48"/>
      <c r="F884" s="48"/>
    </row>
    <row r="885" spans="5:6" ht="15">
      <c r="E885" s="48"/>
      <c r="F885" s="48"/>
    </row>
    <row r="886" spans="5:6" ht="15">
      <c r="E886" s="48"/>
      <c r="F886" s="48"/>
    </row>
    <row r="887" spans="5:6" ht="15">
      <c r="E887" s="48"/>
      <c r="F887" s="48"/>
    </row>
    <row r="888" spans="5:6" ht="15">
      <c r="E888" s="48"/>
      <c r="F888" s="48"/>
    </row>
    <row r="889" spans="5:6" ht="15">
      <c r="E889" s="48"/>
      <c r="F889" s="48"/>
    </row>
    <row r="890" spans="5:6" ht="15">
      <c r="E890" s="48"/>
      <c r="F890" s="48"/>
    </row>
    <row r="891" spans="5:6" ht="15">
      <c r="E891" s="48"/>
      <c r="F891" s="48"/>
    </row>
    <row r="892" spans="5:6" ht="15">
      <c r="E892" s="48"/>
      <c r="F892" s="48"/>
    </row>
    <row r="893" spans="5:6" ht="15">
      <c r="E893" s="48"/>
      <c r="F893" s="48"/>
    </row>
    <row r="894" spans="5:6" ht="15">
      <c r="E894" s="48"/>
      <c r="F894" s="48"/>
    </row>
    <row r="895" spans="5:6" ht="15">
      <c r="E895" s="48"/>
      <c r="F895" s="48"/>
    </row>
    <row r="896" spans="5:6" ht="15">
      <c r="E896" s="48"/>
      <c r="F896" s="48"/>
    </row>
    <row r="897" spans="5:6" ht="15">
      <c r="E897" s="48"/>
      <c r="F897" s="48"/>
    </row>
    <row r="898" spans="5:6" ht="15">
      <c r="E898" s="48"/>
      <c r="F898" s="48"/>
    </row>
    <row r="899" spans="5:6" ht="15">
      <c r="E899" s="48"/>
      <c r="F899" s="48"/>
    </row>
    <row r="900" spans="5:6" ht="15">
      <c r="E900" s="48"/>
      <c r="F900" s="48"/>
    </row>
    <row r="901" spans="5:6" ht="15">
      <c r="E901" s="48"/>
      <c r="F901" s="48"/>
    </row>
    <row r="902" spans="5:6" ht="15">
      <c r="E902" s="48"/>
      <c r="F902" s="48"/>
    </row>
    <row r="903" spans="5:6" ht="15">
      <c r="E903" s="48"/>
      <c r="F903" s="48"/>
    </row>
    <row r="904" spans="5:6" ht="15">
      <c r="E904" s="48"/>
      <c r="F904" s="48"/>
    </row>
    <row r="905" spans="5:6" ht="15">
      <c r="E905" s="48"/>
      <c r="F905" s="48"/>
    </row>
    <row r="906" spans="5:6" ht="15">
      <c r="E906" s="48"/>
      <c r="F906" s="48"/>
    </row>
    <row r="907" spans="5:6" ht="15">
      <c r="E907" s="48"/>
      <c r="F907" s="48"/>
    </row>
    <row r="908" spans="5:6" ht="15">
      <c r="E908" s="48"/>
      <c r="F908" s="48"/>
    </row>
    <row r="909" spans="5:6" ht="15">
      <c r="E909" s="48"/>
      <c r="F909" s="48"/>
    </row>
    <row r="910" spans="5:6" ht="15">
      <c r="E910" s="48"/>
      <c r="F910" s="48"/>
    </row>
    <row r="911" spans="5:6" ht="15">
      <c r="E911" s="48"/>
      <c r="F911" s="48"/>
    </row>
    <row r="912" spans="5:6" ht="15">
      <c r="E912" s="48"/>
      <c r="F912" s="48"/>
    </row>
    <row r="913" spans="5:6" ht="15">
      <c r="E913" s="48"/>
      <c r="F913" s="48"/>
    </row>
    <row r="914" spans="5:6" ht="15">
      <c r="E914" s="48"/>
      <c r="F914" s="48"/>
    </row>
    <row r="915" spans="5:6" ht="15">
      <c r="E915" s="48"/>
      <c r="F915" s="48"/>
    </row>
    <row r="916" spans="5:6" ht="15">
      <c r="E916" s="48"/>
      <c r="F916" s="48"/>
    </row>
    <row r="917" spans="5:6" ht="15">
      <c r="E917" s="48"/>
      <c r="F917" s="48"/>
    </row>
    <row r="918" spans="5:6" ht="15">
      <c r="E918" s="48"/>
      <c r="F918" s="48"/>
    </row>
    <row r="919" spans="5:6" ht="15">
      <c r="E919" s="48"/>
      <c r="F919" s="48"/>
    </row>
    <row r="920" spans="5:6" ht="15">
      <c r="E920" s="48"/>
      <c r="F920" s="48"/>
    </row>
    <row r="921" spans="5:6" ht="15">
      <c r="E921" s="48"/>
      <c r="F921" s="48"/>
    </row>
    <row r="922" spans="5:6" ht="15">
      <c r="E922" s="48"/>
      <c r="F922" s="48"/>
    </row>
    <row r="923" spans="5:6" ht="15">
      <c r="E923" s="48"/>
      <c r="F923" s="48"/>
    </row>
    <row r="924" spans="5:6" ht="15">
      <c r="E924" s="48"/>
      <c r="F924" s="48"/>
    </row>
    <row r="925" spans="5:6" ht="15">
      <c r="E925" s="48"/>
      <c r="F925" s="48"/>
    </row>
    <row r="926" spans="5:6" ht="15">
      <c r="E926" s="48"/>
      <c r="F926" s="48"/>
    </row>
    <row r="927" spans="5:6" ht="15">
      <c r="E927" s="48"/>
      <c r="F927" s="48"/>
    </row>
    <row r="928" spans="5:6" ht="15">
      <c r="E928" s="48"/>
      <c r="F928" s="48"/>
    </row>
    <row r="929" spans="5:6" ht="15">
      <c r="E929" s="48"/>
      <c r="F929" s="48"/>
    </row>
    <row r="930" spans="5:6" ht="15">
      <c r="E930" s="48"/>
      <c r="F930" s="48"/>
    </row>
    <row r="931" spans="5:6" ht="15">
      <c r="E931" s="48"/>
      <c r="F931" s="48"/>
    </row>
    <row r="932" spans="5:6" ht="15">
      <c r="E932" s="48"/>
      <c r="F932" s="48"/>
    </row>
    <row r="933" spans="5:6" ht="15">
      <c r="E933" s="48"/>
      <c r="F933" s="48"/>
    </row>
    <row r="934" spans="5:6" ht="15">
      <c r="E934" s="48"/>
      <c r="F934" s="48"/>
    </row>
    <row r="935" spans="5:6" ht="15">
      <c r="E935" s="48"/>
      <c r="F935" s="48"/>
    </row>
    <row r="936" spans="5:6" ht="15">
      <c r="E936" s="48"/>
      <c r="F936" s="48"/>
    </row>
    <row r="937" spans="5:6" ht="15">
      <c r="E937" s="48"/>
      <c r="F937" s="48"/>
    </row>
    <row r="938" spans="5:6" ht="15">
      <c r="E938" s="48"/>
      <c r="F938" s="48"/>
    </row>
    <row r="939" spans="5:6" ht="15">
      <c r="E939" s="48"/>
      <c r="F939" s="48"/>
    </row>
    <row r="940" spans="5:6" ht="15">
      <c r="E940" s="48"/>
      <c r="F940" s="48"/>
    </row>
    <row r="941" spans="5:6" ht="15">
      <c r="E941" s="48"/>
      <c r="F941" s="48"/>
    </row>
    <row r="942" spans="5:6" ht="15">
      <c r="E942" s="48"/>
      <c r="F942" s="48"/>
    </row>
    <row r="943" spans="5:6" ht="15">
      <c r="E943" s="48"/>
      <c r="F943" s="48"/>
    </row>
    <row r="944" spans="5:6" ht="15">
      <c r="E944" s="48"/>
      <c r="F944" s="48"/>
    </row>
    <row r="945" spans="5:6" ht="15">
      <c r="E945" s="48"/>
      <c r="F945" s="48"/>
    </row>
    <row r="946" spans="5:6" ht="15">
      <c r="E946" s="48"/>
      <c r="F946" s="48"/>
    </row>
    <row r="947" spans="5:6" ht="15">
      <c r="E947" s="48"/>
      <c r="F947" s="48"/>
    </row>
    <row r="948" spans="5:6" ht="15">
      <c r="E948" s="48"/>
      <c r="F948" s="48"/>
    </row>
    <row r="949" spans="5:6" ht="15">
      <c r="E949" s="48"/>
      <c r="F949" s="48"/>
    </row>
    <row r="950" spans="5:6" ht="15">
      <c r="E950" s="48"/>
      <c r="F950" s="48"/>
    </row>
    <row r="951" spans="5:6" ht="15">
      <c r="E951" s="48"/>
      <c r="F951" s="48"/>
    </row>
    <row r="952" spans="5:6" ht="15">
      <c r="E952" s="48"/>
      <c r="F952" s="48"/>
    </row>
    <row r="953" spans="5:6" ht="15">
      <c r="E953" s="48"/>
      <c r="F953" s="48"/>
    </row>
    <row r="954" spans="5:6" ht="15">
      <c r="E954" s="48"/>
      <c r="F954" s="48"/>
    </row>
    <row r="955" spans="5:6" ht="15">
      <c r="E955" s="48"/>
      <c r="F955" s="48"/>
    </row>
    <row r="956" spans="5:6" ht="15">
      <c r="E956" s="48"/>
      <c r="F956" s="48"/>
    </row>
    <row r="957" spans="5:6" ht="15">
      <c r="E957" s="48"/>
      <c r="F957" s="48"/>
    </row>
    <row r="958" spans="5:6" ht="15">
      <c r="E958" s="48"/>
      <c r="F958" s="48"/>
    </row>
    <row r="959" spans="5:6" ht="15">
      <c r="E959" s="48"/>
      <c r="F959" s="48"/>
    </row>
    <row r="960" spans="5:6" ht="15">
      <c r="E960" s="48"/>
      <c r="F960" s="48"/>
    </row>
    <row r="961" spans="5:6" ht="15">
      <c r="E961" s="48"/>
      <c r="F961" s="48"/>
    </row>
    <row r="962" spans="5:6" ht="15">
      <c r="E962" s="48"/>
      <c r="F962" s="48"/>
    </row>
    <row r="963" spans="5:6" ht="15">
      <c r="E963" s="48"/>
      <c r="F963" s="48"/>
    </row>
    <row r="964" spans="5:6" ht="15">
      <c r="E964" s="48"/>
      <c r="F964" s="48"/>
    </row>
    <row r="965" spans="5:6" ht="15">
      <c r="E965" s="48"/>
      <c r="F965" s="48"/>
    </row>
    <row r="966" spans="5:6" ht="15">
      <c r="E966" s="48"/>
      <c r="F966" s="48"/>
    </row>
    <row r="967" spans="5:6" ht="15">
      <c r="E967" s="48"/>
      <c r="F967" s="48"/>
    </row>
    <row r="968" spans="5:6" ht="15">
      <c r="E968" s="48"/>
      <c r="F968" s="48"/>
    </row>
    <row r="969" spans="5:6" ht="15">
      <c r="E969" s="48"/>
      <c r="F969" s="48"/>
    </row>
    <row r="970" spans="5:6" ht="15">
      <c r="E970" s="48"/>
      <c r="F970" s="48"/>
    </row>
    <row r="971" spans="5:6" ht="15">
      <c r="E971" s="48"/>
      <c r="F971" s="48"/>
    </row>
    <row r="972" spans="5:6" ht="15">
      <c r="E972" s="48"/>
      <c r="F972" s="48"/>
    </row>
    <row r="973" spans="5:6" ht="15">
      <c r="E973" s="48"/>
      <c r="F973" s="48"/>
    </row>
    <row r="974" spans="5:6" ht="15">
      <c r="E974" s="48"/>
      <c r="F974" s="48"/>
    </row>
    <row r="975" spans="5:6" ht="15">
      <c r="E975" s="48"/>
      <c r="F975" s="48"/>
    </row>
    <row r="976" spans="5:6" ht="15">
      <c r="E976" s="48"/>
      <c r="F976" s="48"/>
    </row>
    <row r="977" spans="5:6" ht="15">
      <c r="E977" s="48"/>
      <c r="F977" s="48"/>
    </row>
    <row r="978" spans="5:6" ht="15">
      <c r="E978" s="48"/>
      <c r="F978" s="48"/>
    </row>
    <row r="979" spans="5:6" ht="15">
      <c r="E979" s="48"/>
      <c r="F979" s="48"/>
    </row>
    <row r="980" spans="5:6" ht="15">
      <c r="E980" s="48"/>
      <c r="F980" s="48"/>
    </row>
    <row r="981" spans="5:6" ht="15">
      <c r="E981" s="48"/>
      <c r="F981" s="48"/>
    </row>
    <row r="982" spans="5:6" ht="15">
      <c r="E982" s="48"/>
      <c r="F982" s="48"/>
    </row>
    <row r="983" spans="5:6" ht="15">
      <c r="E983" s="48"/>
      <c r="F983" s="48"/>
    </row>
    <row r="984" spans="5:6" ht="15">
      <c r="E984" s="48"/>
      <c r="F984" s="48"/>
    </row>
    <row r="985" spans="5:6" ht="15">
      <c r="E985" s="48"/>
      <c r="F985" s="48"/>
    </row>
    <row r="986" spans="5:6" ht="15">
      <c r="E986" s="48"/>
      <c r="F986" s="48"/>
    </row>
    <row r="987" spans="5:6" ht="15">
      <c r="E987" s="48"/>
      <c r="F987" s="48"/>
    </row>
    <row r="988" spans="5:6" ht="15">
      <c r="E988" s="48"/>
      <c r="F988" s="48"/>
    </row>
    <row r="989" spans="5:6" ht="15">
      <c r="E989" s="48"/>
      <c r="F989" s="48"/>
    </row>
    <row r="990" spans="5:6" ht="15">
      <c r="E990" s="48"/>
      <c r="F990" s="48"/>
    </row>
    <row r="991" spans="5:6" ht="15">
      <c r="E991" s="48"/>
      <c r="F991" s="48"/>
    </row>
    <row r="992" spans="5:6" ht="15">
      <c r="E992" s="48"/>
      <c r="F992" s="48"/>
    </row>
    <row r="993" spans="5:6" ht="15">
      <c r="E993" s="48"/>
      <c r="F993" s="48"/>
    </row>
    <row r="994" spans="5:6" ht="15">
      <c r="E994" s="48"/>
      <c r="F994" s="48"/>
    </row>
    <row r="995" spans="5:6" ht="15">
      <c r="E995" s="48"/>
      <c r="F995" s="48"/>
    </row>
    <row r="996" spans="5:6" ht="15">
      <c r="E996" s="48"/>
      <c r="F996" s="48"/>
    </row>
    <row r="997" spans="5:6" ht="15">
      <c r="E997" s="48"/>
      <c r="F997" s="48"/>
    </row>
    <row r="998" spans="5:6" ht="15">
      <c r="E998" s="48"/>
      <c r="F998" s="48"/>
    </row>
    <row r="999" spans="5:6" ht="15">
      <c r="E999" s="48"/>
      <c r="F999" s="48"/>
    </row>
    <row r="1000" spans="5:6" ht="15">
      <c r="E1000" s="48"/>
      <c r="F1000" s="48"/>
    </row>
    <row r="1001" spans="5:6" ht="15">
      <c r="E1001" s="48"/>
      <c r="F1001" s="48"/>
    </row>
    <row r="1002" spans="5:6" ht="15">
      <c r="E1002" s="48"/>
      <c r="F1002" s="48"/>
    </row>
    <row r="1003" spans="5:6" ht="15">
      <c r="E1003" s="48"/>
      <c r="F1003" s="48"/>
    </row>
    <row r="1004" spans="5:6" ht="15">
      <c r="E1004" s="48"/>
      <c r="F1004" s="48"/>
    </row>
    <row r="1005" spans="5:6" ht="15">
      <c r="E1005" s="48"/>
      <c r="F1005" s="48"/>
    </row>
    <row r="1006" spans="5:6" ht="15">
      <c r="E1006" s="48"/>
      <c r="F1006" s="48"/>
    </row>
    <row r="1007" spans="5:6" ht="15">
      <c r="E1007" s="48"/>
      <c r="F1007" s="48"/>
    </row>
    <row r="1008" spans="5:6" ht="15">
      <c r="E1008" s="48"/>
      <c r="F1008" s="48"/>
    </row>
    <row r="1009" spans="5:6" ht="15">
      <c r="E1009" s="48"/>
      <c r="F1009" s="48"/>
    </row>
    <row r="1010" spans="5:6" ht="15">
      <c r="E1010" s="48"/>
      <c r="F1010" s="48"/>
    </row>
    <row r="1011" spans="5:6" ht="15">
      <c r="E1011" s="48"/>
      <c r="F1011" s="48"/>
    </row>
    <row r="1012" spans="5:6" ht="15">
      <c r="E1012" s="48"/>
      <c r="F1012" s="48"/>
    </row>
    <row r="1013" spans="5:6" ht="15">
      <c r="E1013" s="48"/>
      <c r="F1013" s="48"/>
    </row>
    <row r="1014" spans="5:6" ht="15">
      <c r="E1014" s="48"/>
      <c r="F1014" s="48"/>
    </row>
    <row r="1015" spans="5:6" ht="15">
      <c r="E1015" s="48"/>
      <c r="F1015" s="48"/>
    </row>
    <row r="1016" spans="5:6" ht="15">
      <c r="E1016" s="48"/>
      <c r="F1016" s="48"/>
    </row>
    <row r="1017" spans="5:6" ht="15">
      <c r="E1017" s="48"/>
      <c r="F1017" s="48"/>
    </row>
    <row r="1018" spans="5:6" ht="15">
      <c r="E1018" s="48"/>
      <c r="F1018" s="48"/>
    </row>
    <row r="1019" spans="5:6" ht="15">
      <c r="E1019" s="48"/>
      <c r="F1019" s="48"/>
    </row>
    <row r="1020" spans="5:6" ht="15">
      <c r="E1020" s="48"/>
      <c r="F1020" s="48"/>
    </row>
    <row r="1021" spans="5:6" ht="15">
      <c r="E1021" s="48"/>
      <c r="F1021" s="48"/>
    </row>
    <row r="1022" spans="5:6" ht="15">
      <c r="E1022" s="48"/>
      <c r="F1022" s="48"/>
    </row>
    <row r="1023" spans="5:6" ht="15">
      <c r="E1023" s="48"/>
      <c r="F1023" s="48"/>
    </row>
    <row r="1024" spans="5:6" ht="15">
      <c r="E1024" s="48"/>
      <c r="F1024" s="48"/>
    </row>
    <row r="1025" spans="5:6" ht="15">
      <c r="E1025" s="48"/>
      <c r="F1025" s="48"/>
    </row>
    <row r="1026" spans="5:6" ht="15">
      <c r="E1026" s="48"/>
      <c r="F1026" s="48"/>
    </row>
    <row r="1027" spans="5:6" ht="15">
      <c r="E1027" s="48"/>
      <c r="F1027" s="48"/>
    </row>
    <row r="1028" spans="5:6" ht="15">
      <c r="E1028" s="48"/>
      <c r="F1028" s="48"/>
    </row>
    <row r="1029" spans="5:6" ht="15">
      <c r="E1029" s="48"/>
      <c r="F1029" s="48"/>
    </row>
    <row r="1030" spans="5:6" ht="15">
      <c r="E1030" s="48"/>
      <c r="F1030" s="48"/>
    </row>
    <row r="1031" spans="5:6" ht="15">
      <c r="E1031" s="48"/>
      <c r="F1031" s="48"/>
    </row>
    <row r="1032" spans="5:6" ht="15">
      <c r="E1032" s="48"/>
      <c r="F1032" s="48"/>
    </row>
    <row r="1033" spans="5:6" ht="15">
      <c r="E1033" s="48"/>
      <c r="F1033" s="48"/>
    </row>
    <row r="1034" spans="5:6" ht="15">
      <c r="E1034" s="48"/>
      <c r="F1034" s="48"/>
    </row>
    <row r="1035" spans="5:6" ht="15">
      <c r="E1035" s="48"/>
      <c r="F1035" s="48"/>
    </row>
    <row r="1036" spans="5:6" ht="15">
      <c r="E1036" s="48"/>
      <c r="F1036" s="48"/>
    </row>
    <row r="1037" spans="5:6" ht="15">
      <c r="E1037" s="48"/>
      <c r="F1037" s="48"/>
    </row>
    <row r="1038" spans="5:6" ht="15">
      <c r="E1038" s="48"/>
      <c r="F1038" s="48"/>
    </row>
    <row r="1039" spans="5:6" ht="15">
      <c r="E1039" s="48"/>
      <c r="F1039" s="48"/>
    </row>
    <row r="1040" spans="5:6" ht="15">
      <c r="E1040" s="48"/>
      <c r="F1040" s="48"/>
    </row>
    <row r="1041" spans="5:6" ht="15">
      <c r="E1041" s="48"/>
      <c r="F1041" s="48"/>
    </row>
    <row r="1042" spans="5:6" ht="15">
      <c r="E1042" s="48"/>
      <c r="F1042" s="48"/>
    </row>
    <row r="1043" spans="5:6" ht="15">
      <c r="E1043" s="48"/>
      <c r="F1043" s="48"/>
    </row>
    <row r="1044" spans="5:6" ht="15">
      <c r="E1044" s="48"/>
      <c r="F1044" s="48"/>
    </row>
    <row r="1045" spans="5:6" ht="15">
      <c r="E1045" s="48"/>
      <c r="F1045" s="48"/>
    </row>
    <row r="1046" spans="5:6" ht="15">
      <c r="E1046" s="48"/>
      <c r="F1046" s="48"/>
    </row>
    <row r="1047" spans="5:6" ht="15">
      <c r="E1047" s="48"/>
      <c r="F1047" s="48"/>
    </row>
    <row r="1048" spans="5:6" ht="15">
      <c r="E1048" s="48"/>
      <c r="F1048" s="48"/>
    </row>
    <row r="1049" spans="5:6" ht="15">
      <c r="E1049" s="48"/>
      <c r="F1049" s="48"/>
    </row>
    <row r="1050" spans="5:6" ht="15">
      <c r="E1050" s="48"/>
      <c r="F1050" s="48"/>
    </row>
    <row r="1051" spans="5:6" ht="15">
      <c r="E1051" s="48"/>
      <c r="F1051" s="48"/>
    </row>
    <row r="1052" spans="5:6" ht="15">
      <c r="E1052" s="48"/>
      <c r="F1052" s="48"/>
    </row>
    <row r="1053" spans="5:6" ht="15">
      <c r="E1053" s="48"/>
      <c r="F1053" s="48"/>
    </row>
    <row r="1054" spans="5:6" ht="15">
      <c r="E1054" s="48"/>
      <c r="F1054" s="48"/>
    </row>
    <row r="1055" spans="5:6" ht="15">
      <c r="E1055" s="48"/>
      <c r="F1055" s="48"/>
    </row>
    <row r="1056" spans="5:6" ht="15">
      <c r="E1056" s="48"/>
      <c r="F1056" s="48"/>
    </row>
    <row r="1057" spans="5:6" ht="15">
      <c r="E1057" s="48"/>
      <c r="F1057" s="48"/>
    </row>
    <row r="1058" spans="5:6" ht="15">
      <c r="E1058" s="48"/>
      <c r="F1058" s="48"/>
    </row>
    <row r="1059" spans="5:6" ht="15">
      <c r="E1059" s="48"/>
      <c r="F1059" s="48"/>
    </row>
    <row r="1060" spans="5:6" ht="15">
      <c r="E1060" s="48"/>
      <c r="F1060" s="48"/>
    </row>
    <row r="1061" spans="5:6" ht="15">
      <c r="E1061" s="48"/>
      <c r="F1061" s="48"/>
    </row>
    <row r="1062" spans="5:6" ht="15">
      <c r="E1062" s="48"/>
      <c r="F1062" s="48"/>
    </row>
    <row r="1063" spans="5:6" ht="15">
      <c r="E1063" s="48"/>
      <c r="F1063" s="48"/>
    </row>
    <row r="1064" spans="5:6" ht="15">
      <c r="E1064" s="48"/>
      <c r="F1064" s="48"/>
    </row>
    <row r="1065" spans="5:6" ht="15">
      <c r="E1065" s="48"/>
      <c r="F1065" s="48"/>
    </row>
    <row r="1066" spans="5:6" ht="15">
      <c r="E1066" s="48"/>
      <c r="F1066" s="48"/>
    </row>
    <row r="1067" spans="5:6" ht="15">
      <c r="E1067" s="48"/>
      <c r="F1067" s="48"/>
    </row>
    <row r="1068" spans="5:6" ht="15">
      <c r="E1068" s="48"/>
      <c r="F1068" s="48"/>
    </row>
    <row r="1069" spans="5:6" ht="15">
      <c r="E1069" s="48"/>
      <c r="F1069" s="48"/>
    </row>
    <row r="1070" spans="5:6" ht="15">
      <c r="E1070" s="48"/>
      <c r="F1070" s="48"/>
    </row>
    <row r="1071" spans="5:6" ht="15">
      <c r="E1071" s="48"/>
      <c r="F1071" s="48"/>
    </row>
    <row r="1072" spans="5:6" ht="15">
      <c r="E1072" s="48"/>
      <c r="F1072" s="48"/>
    </row>
    <row r="1073" spans="5:6" ht="15">
      <c r="E1073" s="48"/>
      <c r="F1073" s="48"/>
    </row>
    <row r="1074" spans="5:6" ht="15">
      <c r="E1074" s="48"/>
      <c r="F1074" s="48"/>
    </row>
    <row r="1075" spans="5:6" ht="15">
      <c r="E1075" s="48"/>
      <c r="F1075" s="48"/>
    </row>
    <row r="1076" spans="5:6" ht="15">
      <c r="E1076" s="48"/>
      <c r="F1076" s="48"/>
    </row>
    <row r="1077" spans="5:6" ht="15">
      <c r="E1077" s="48"/>
      <c r="F1077" s="48"/>
    </row>
    <row r="1078" spans="5:6" ht="15">
      <c r="E1078" s="48"/>
      <c r="F1078" s="48"/>
    </row>
    <row r="1079" spans="5:6" ht="15">
      <c r="E1079" s="48"/>
      <c r="F1079" s="48"/>
    </row>
    <row r="1080" spans="5:6" ht="15">
      <c r="E1080" s="48"/>
      <c r="F1080" s="48"/>
    </row>
    <row r="1081" spans="5:6" ht="15">
      <c r="E1081" s="48"/>
      <c r="F1081" s="48"/>
    </row>
    <row r="1082" spans="5:6" ht="15">
      <c r="E1082" s="48"/>
      <c r="F1082" s="48"/>
    </row>
    <row r="1083" spans="5:6" ht="15">
      <c r="E1083" s="48"/>
      <c r="F1083" s="48"/>
    </row>
    <row r="1084" spans="5:6" ht="15">
      <c r="E1084" s="48"/>
      <c r="F1084" s="48"/>
    </row>
    <row r="1085" spans="5:6" ht="15">
      <c r="E1085" s="48"/>
      <c r="F1085" s="48"/>
    </row>
    <row r="1086" spans="5:6" ht="15">
      <c r="E1086" s="48"/>
      <c r="F1086" s="48"/>
    </row>
    <row r="1087" spans="5:6" ht="15">
      <c r="E1087" s="48"/>
      <c r="F1087" s="48"/>
    </row>
    <row r="1088" spans="5:6" ht="15">
      <c r="E1088" s="48"/>
      <c r="F1088" s="48"/>
    </row>
    <row r="1089" spans="5:6" ht="15">
      <c r="E1089" s="48"/>
      <c r="F1089" s="48"/>
    </row>
    <row r="1090" spans="5:6" ht="15">
      <c r="E1090" s="48"/>
      <c r="F1090" s="48"/>
    </row>
    <row r="1091" spans="5:6" ht="15">
      <c r="E1091" s="48"/>
      <c r="F1091" s="48"/>
    </row>
    <row r="1092" spans="5:6" ht="15">
      <c r="E1092" s="48"/>
      <c r="F1092" s="48"/>
    </row>
    <row r="1093" spans="5:6" ht="15">
      <c r="E1093" s="48"/>
      <c r="F1093" s="48"/>
    </row>
    <row r="1094" spans="5:6" ht="15">
      <c r="E1094" s="48"/>
      <c r="F1094" s="48"/>
    </row>
    <row r="1095" spans="5:6" ht="15">
      <c r="E1095" s="48"/>
      <c r="F1095" s="48"/>
    </row>
    <row r="1096" spans="5:6" ht="15">
      <c r="E1096" s="48"/>
      <c r="F1096" s="48"/>
    </row>
    <row r="1097" spans="5:6" ht="15">
      <c r="E1097" s="48"/>
      <c r="F1097" s="48"/>
    </row>
    <row r="1098" spans="5:6" ht="15">
      <c r="E1098" s="48"/>
      <c r="F1098" s="48"/>
    </row>
    <row r="1099" spans="5:6" ht="15">
      <c r="E1099" s="48"/>
      <c r="F1099" s="48"/>
    </row>
    <row r="1100" spans="5:6" ht="15">
      <c r="E1100" s="48"/>
      <c r="F1100" s="48"/>
    </row>
    <row r="1101" spans="5:6" ht="15">
      <c r="E1101" s="48"/>
      <c r="F1101" s="48"/>
    </row>
    <row r="1102" spans="5:6" ht="15">
      <c r="E1102" s="48"/>
      <c r="F1102" s="48"/>
    </row>
    <row r="1103" spans="5:6" ht="15">
      <c r="E1103" s="48"/>
      <c r="F1103" s="48"/>
    </row>
    <row r="1104" spans="5:6" ht="15">
      <c r="E1104" s="48"/>
      <c r="F1104" s="48"/>
    </row>
    <row r="1105" spans="5:6" ht="15">
      <c r="E1105" s="48"/>
      <c r="F1105" s="48"/>
    </row>
    <row r="1106" spans="5:6" ht="15">
      <c r="E1106" s="48"/>
      <c r="F1106" s="48"/>
    </row>
    <row r="1107" spans="5:6" ht="15">
      <c r="E1107" s="48"/>
      <c r="F1107" s="48"/>
    </row>
    <row r="1108" spans="5:6" ht="15">
      <c r="E1108" s="48"/>
      <c r="F1108" s="48"/>
    </row>
    <row r="1109" spans="5:6" ht="15">
      <c r="E1109" s="48"/>
      <c r="F1109" s="48"/>
    </row>
    <row r="1110" spans="5:6" ht="15">
      <c r="E1110" s="48"/>
      <c r="F1110" s="48"/>
    </row>
    <row r="1111" spans="5:6" ht="15">
      <c r="E1111" s="48"/>
      <c r="F1111" s="48"/>
    </row>
    <row r="1112" spans="5:6" ht="15">
      <c r="E1112" s="48"/>
      <c r="F1112" s="48"/>
    </row>
    <row r="1113" spans="5:6" ht="15">
      <c r="E1113" s="48"/>
      <c r="F1113" s="48"/>
    </row>
    <row r="1114" spans="5:6" ht="15">
      <c r="E1114" s="48"/>
      <c r="F1114" s="48"/>
    </row>
    <row r="1115" spans="5:6" ht="15">
      <c r="E1115" s="48"/>
      <c r="F1115" s="48"/>
    </row>
    <row r="1116" spans="5:6" ht="15">
      <c r="E1116" s="48"/>
      <c r="F1116" s="48"/>
    </row>
    <row r="1117" spans="5:6" ht="15">
      <c r="E1117" s="48"/>
      <c r="F1117" s="48"/>
    </row>
    <row r="1118" spans="5:6" ht="15">
      <c r="E1118" s="48"/>
      <c r="F1118" s="48"/>
    </row>
    <row r="1119" spans="5:6" ht="15">
      <c r="E1119" s="48"/>
      <c r="F1119" s="48"/>
    </row>
    <row r="1120" spans="5:6" ht="15">
      <c r="E1120" s="48"/>
      <c r="F1120" s="48"/>
    </row>
    <row r="1121" spans="5:6" ht="15">
      <c r="E1121" s="48"/>
      <c r="F1121" s="48"/>
    </row>
    <row r="1122" spans="5:6" ht="15">
      <c r="E1122" s="48"/>
      <c r="F1122" s="48"/>
    </row>
    <row r="1123" spans="5:6" ht="15">
      <c r="E1123" s="48"/>
      <c r="F1123" s="48"/>
    </row>
    <row r="1124" spans="5:6" ht="15">
      <c r="E1124" s="48"/>
      <c r="F1124" s="48"/>
    </row>
    <row r="1125" spans="5:6" ht="15">
      <c r="E1125" s="48"/>
      <c r="F1125" s="48"/>
    </row>
    <row r="1126" spans="5:6" ht="15">
      <c r="E1126" s="48"/>
      <c r="F1126" s="48"/>
    </row>
    <row r="1127" spans="5:6" ht="15">
      <c r="E1127" s="48"/>
      <c r="F1127" s="48"/>
    </row>
    <row r="1128" spans="5:6" ht="15">
      <c r="E1128" s="48"/>
      <c r="F1128" s="48"/>
    </row>
    <row r="1129" spans="5:6" ht="15">
      <c r="E1129" s="48"/>
      <c r="F1129" s="48"/>
    </row>
    <row r="1130" spans="5:6" ht="15">
      <c r="E1130" s="48"/>
      <c r="F1130" s="48"/>
    </row>
    <row r="1131" spans="5:6" ht="15">
      <c r="E1131" s="48"/>
      <c r="F1131" s="48"/>
    </row>
    <row r="1132" spans="5:6" ht="15">
      <c r="E1132" s="48"/>
      <c r="F1132" s="48"/>
    </row>
    <row r="1133" spans="5:6" ht="15">
      <c r="E1133" s="48"/>
      <c r="F1133" s="48"/>
    </row>
    <row r="1134" spans="5:6" ht="15">
      <c r="E1134" s="48"/>
      <c r="F1134" s="48"/>
    </row>
    <row r="1135" spans="5:6" ht="15">
      <c r="E1135" s="48"/>
      <c r="F1135" s="48"/>
    </row>
    <row r="1136" spans="5:6" ht="15">
      <c r="E1136" s="48"/>
      <c r="F1136" s="48"/>
    </row>
    <row r="1137" spans="5:6" ht="15">
      <c r="E1137" s="48"/>
      <c r="F1137" s="48"/>
    </row>
    <row r="1138" spans="5:6" ht="15">
      <c r="E1138" s="48"/>
      <c r="F1138" s="48"/>
    </row>
    <row r="1139" spans="5:6" ht="15">
      <c r="E1139" s="48"/>
      <c r="F1139" s="48"/>
    </row>
    <row r="1140" spans="5:6" ht="15">
      <c r="E1140" s="48"/>
      <c r="F1140" s="48"/>
    </row>
    <row r="1141" spans="5:6" ht="15">
      <c r="E1141" s="48"/>
      <c r="F1141" s="48"/>
    </row>
    <row r="1142" spans="5:6" ht="15">
      <c r="E1142" s="48"/>
      <c r="F1142" s="48"/>
    </row>
    <row r="1143" spans="5:6" ht="15">
      <c r="E1143" s="48"/>
      <c r="F1143" s="48"/>
    </row>
    <row r="1144" spans="5:6" ht="15">
      <c r="E1144" s="48"/>
      <c r="F1144" s="48"/>
    </row>
    <row r="1145" spans="5:6" ht="15">
      <c r="E1145" s="48"/>
      <c r="F1145" s="48"/>
    </row>
    <row r="1146" spans="5:6" ht="15">
      <c r="E1146" s="48"/>
      <c r="F1146" s="48"/>
    </row>
    <row r="1147" spans="5:6" ht="15">
      <c r="E1147" s="48"/>
      <c r="F1147" s="48"/>
    </row>
    <row r="1148" spans="5:6" ht="15">
      <c r="E1148" s="48"/>
      <c r="F1148" s="48"/>
    </row>
    <row r="1149" spans="5:6" ht="15">
      <c r="E1149" s="48"/>
      <c r="F1149" s="48"/>
    </row>
    <row r="1150" spans="5:6" ht="15">
      <c r="E1150" s="48"/>
      <c r="F1150" s="48"/>
    </row>
    <row r="1151" spans="5:6" ht="15">
      <c r="E1151" s="48"/>
      <c r="F1151" s="48"/>
    </row>
    <row r="1152" spans="5:6" ht="15">
      <c r="E1152" s="48"/>
      <c r="F1152" s="48"/>
    </row>
    <row r="1153" spans="5:6" ht="15">
      <c r="E1153" s="48"/>
      <c r="F1153" s="48"/>
    </row>
    <row r="1154" spans="5:6" ht="15">
      <c r="E1154" s="48"/>
      <c r="F1154" s="48"/>
    </row>
    <row r="1155" spans="5:6" ht="15">
      <c r="E1155" s="48"/>
      <c r="F1155" s="48"/>
    </row>
    <row r="1156" spans="5:6" ht="15">
      <c r="E1156" s="48"/>
      <c r="F1156" s="48"/>
    </row>
    <row r="1157" spans="5:6" ht="15">
      <c r="E1157" s="48"/>
      <c r="F1157" s="48"/>
    </row>
    <row r="1158" spans="5:6" ht="15">
      <c r="E1158" s="48"/>
      <c r="F1158" s="48"/>
    </row>
    <row r="1159" spans="5:6" ht="15">
      <c r="E1159" s="48"/>
      <c r="F1159" s="48"/>
    </row>
    <row r="1160" spans="5:6" ht="15">
      <c r="E1160" s="48"/>
      <c r="F1160" s="48"/>
    </row>
    <row r="1161" spans="5:6" ht="15">
      <c r="E1161" s="48"/>
      <c r="F1161" s="48"/>
    </row>
    <row r="1162" spans="5:6" ht="15">
      <c r="E1162" s="48"/>
      <c r="F1162" s="48"/>
    </row>
    <row r="1163" spans="5:6" ht="15">
      <c r="E1163" s="48"/>
      <c r="F1163" s="48"/>
    </row>
    <row r="1164" spans="5:6" ht="15">
      <c r="E1164" s="48"/>
      <c r="F1164" s="48"/>
    </row>
    <row r="1165" spans="5:6" ht="15">
      <c r="E1165" s="48"/>
      <c r="F1165" s="48"/>
    </row>
    <row r="1166" spans="5:6" ht="15">
      <c r="E1166" s="48"/>
      <c r="F1166" s="48"/>
    </row>
    <row r="1167" spans="5:6" ht="15">
      <c r="E1167" s="48"/>
      <c r="F1167" s="48"/>
    </row>
    <row r="1168" spans="5:6" ht="15">
      <c r="E1168" s="48"/>
      <c r="F1168" s="48"/>
    </row>
    <row r="1169" spans="5:6" ht="15">
      <c r="E1169" s="48"/>
      <c r="F1169" s="48"/>
    </row>
    <row r="1170" spans="5:6" ht="15">
      <c r="E1170" s="48"/>
      <c r="F1170" s="48"/>
    </row>
    <row r="1171" spans="5:6" ht="15">
      <c r="E1171" s="48"/>
      <c r="F1171" s="48"/>
    </row>
    <row r="1172" spans="5:6" ht="15">
      <c r="E1172" s="48"/>
      <c r="F1172" s="48"/>
    </row>
    <row r="1173" spans="5:6" ht="15">
      <c r="E1173" s="48"/>
      <c r="F1173" s="48"/>
    </row>
    <row r="1174" spans="5:6" ht="15">
      <c r="E1174" s="48"/>
      <c r="F1174" s="48"/>
    </row>
    <row r="1175" spans="5:6" ht="15">
      <c r="E1175" s="48"/>
      <c r="F1175" s="48"/>
    </row>
    <row r="1176" spans="5:6" ht="15">
      <c r="E1176" s="48"/>
      <c r="F1176" s="48"/>
    </row>
    <row r="1177" spans="5:6" ht="15">
      <c r="E1177" s="48"/>
      <c r="F1177" s="48"/>
    </row>
    <row r="1178" spans="5:6" ht="15">
      <c r="E1178" s="48"/>
      <c r="F1178" s="48"/>
    </row>
    <row r="1179" spans="5:6" ht="15">
      <c r="E1179" s="48"/>
      <c r="F1179" s="48"/>
    </row>
    <row r="1180" spans="5:6" ht="15">
      <c r="E1180" s="48"/>
      <c r="F1180" s="48"/>
    </row>
    <row r="1181" spans="5:6" ht="15">
      <c r="E1181" s="48"/>
      <c r="F1181" s="48"/>
    </row>
    <row r="1182" spans="5:6" ht="15">
      <c r="E1182" s="48"/>
      <c r="F1182" s="48"/>
    </row>
    <row r="1183" spans="5:6" ht="15">
      <c r="E1183" s="48"/>
      <c r="F1183" s="48"/>
    </row>
    <row r="1184" spans="5:6" ht="15">
      <c r="E1184" s="48"/>
      <c r="F1184" s="48"/>
    </row>
    <row r="1185" spans="5:6" ht="15">
      <c r="E1185" s="48"/>
      <c r="F1185" s="48"/>
    </row>
    <row r="1186" spans="5:6" ht="15">
      <c r="E1186" s="48"/>
      <c r="F1186" s="48"/>
    </row>
    <row r="1187" spans="5:6" ht="15">
      <c r="E1187" s="48"/>
      <c r="F1187" s="48"/>
    </row>
    <row r="1188" spans="5:6" ht="15">
      <c r="E1188" s="48"/>
      <c r="F1188" s="48"/>
    </row>
    <row r="1189" spans="5:6" ht="15">
      <c r="E1189" s="48"/>
      <c r="F1189" s="48"/>
    </row>
    <row r="1190" spans="5:6" ht="15">
      <c r="E1190" s="48"/>
      <c r="F1190" s="48"/>
    </row>
    <row r="1191" spans="5:6" ht="15">
      <c r="E1191" s="48"/>
      <c r="F1191" s="48"/>
    </row>
    <row r="1192" spans="5:6" ht="15">
      <c r="E1192" s="48"/>
      <c r="F1192" s="48"/>
    </row>
    <row r="1193" spans="5:6" ht="15">
      <c r="E1193" s="48"/>
      <c r="F1193" s="48"/>
    </row>
    <row r="1194" spans="5:6" ht="15">
      <c r="E1194" s="48"/>
      <c r="F1194" s="48"/>
    </row>
    <row r="1195" spans="5:6" ht="15">
      <c r="E1195" s="48"/>
      <c r="F1195" s="48"/>
    </row>
    <row r="1196" spans="5:6" ht="15">
      <c r="E1196" s="48"/>
      <c r="F1196" s="48"/>
    </row>
    <row r="1197" spans="5:6" ht="15">
      <c r="E1197" s="48"/>
      <c r="F1197" s="48"/>
    </row>
    <row r="1198" spans="5:6" ht="15">
      <c r="E1198" s="48"/>
      <c r="F1198" s="48"/>
    </row>
    <row r="1199" spans="5:6" ht="15">
      <c r="E1199" s="48"/>
      <c r="F1199" s="48"/>
    </row>
    <row r="1200" spans="5:6" ht="15">
      <c r="E1200" s="48"/>
      <c r="F1200" s="48"/>
    </row>
    <row r="1201" spans="5:6" ht="15">
      <c r="E1201" s="48"/>
      <c r="F1201" s="48"/>
    </row>
    <row r="1202" spans="5:6" ht="15">
      <c r="E1202" s="48"/>
      <c r="F1202" s="48"/>
    </row>
    <row r="1203" spans="5:6" ht="15">
      <c r="E1203" s="48"/>
      <c r="F1203" s="48"/>
    </row>
    <row r="1204" spans="5:6" ht="15">
      <c r="E1204" s="48"/>
      <c r="F1204" s="48"/>
    </row>
    <row r="1205" spans="5:6" ht="15">
      <c r="E1205" s="48"/>
      <c r="F1205" s="48"/>
    </row>
    <row r="1206" spans="5:6" ht="15">
      <c r="E1206" s="48"/>
      <c r="F1206" s="48"/>
    </row>
    <row r="1207" spans="5:6" ht="15">
      <c r="E1207" s="48"/>
      <c r="F1207" s="48"/>
    </row>
    <row r="1208" spans="5:6" ht="15">
      <c r="E1208" s="48"/>
      <c r="F1208" s="48"/>
    </row>
    <row r="1209" spans="5:6" ht="15">
      <c r="E1209" s="48"/>
      <c r="F1209" s="48"/>
    </row>
    <row r="1210" spans="5:6" ht="15">
      <c r="E1210" s="48"/>
      <c r="F1210" s="48"/>
    </row>
    <row r="1211" spans="5:6" ht="15">
      <c r="E1211" s="48"/>
      <c r="F1211" s="48"/>
    </row>
    <row r="1212" spans="5:6" ht="15">
      <c r="E1212" s="48"/>
      <c r="F1212" s="48"/>
    </row>
    <row r="1213" spans="5:6" ht="15">
      <c r="E1213" s="48"/>
      <c r="F1213" s="48"/>
    </row>
    <row r="1214" spans="5:6" ht="15">
      <c r="E1214" s="48"/>
      <c r="F1214" s="48"/>
    </row>
    <row r="1215" spans="5:6" ht="15">
      <c r="E1215" s="48"/>
      <c r="F1215" s="48"/>
    </row>
    <row r="1216" spans="5:6" ht="15">
      <c r="E1216" s="48"/>
      <c r="F1216" s="48"/>
    </row>
    <row r="1217" spans="5:6" ht="15">
      <c r="E1217" s="48"/>
      <c r="F1217" s="48"/>
    </row>
    <row r="1218" spans="5:6" ht="15">
      <c r="E1218" s="48"/>
      <c r="F1218" s="48"/>
    </row>
    <row r="1219" spans="5:6" ht="15">
      <c r="E1219" s="48"/>
      <c r="F1219" s="48"/>
    </row>
    <row r="1220" spans="5:6" ht="15">
      <c r="E1220" s="48"/>
      <c r="F1220" s="48"/>
    </row>
    <row r="1221" spans="5:6" ht="15">
      <c r="E1221" s="48"/>
      <c r="F1221" s="48"/>
    </row>
    <row r="1222" spans="5:6" ht="15">
      <c r="E1222" s="48"/>
      <c r="F1222" s="48"/>
    </row>
    <row r="1223" spans="5:6" ht="15">
      <c r="E1223" s="48"/>
      <c r="F1223" s="48"/>
    </row>
    <row r="1224" spans="5:6" ht="15">
      <c r="E1224" s="48"/>
      <c r="F1224" s="48"/>
    </row>
    <row r="1225" spans="5:6" ht="15">
      <c r="E1225" s="48"/>
      <c r="F1225" s="48"/>
    </row>
    <row r="1226" spans="5:6" ht="15">
      <c r="E1226" s="48"/>
      <c r="F1226" s="48"/>
    </row>
    <row r="1227" spans="5:6" ht="15">
      <c r="E1227" s="48"/>
      <c r="F1227" s="48"/>
    </row>
    <row r="1228" spans="5:6" ht="15">
      <c r="E1228" s="48"/>
      <c r="F1228" s="48"/>
    </row>
    <row r="1229" spans="5:6" ht="15">
      <c r="E1229" s="48"/>
      <c r="F1229" s="48"/>
    </row>
    <row r="1230" spans="5:6" ht="15">
      <c r="E1230" s="48"/>
      <c r="F1230" s="48"/>
    </row>
    <row r="1231" spans="5:6" ht="15">
      <c r="E1231" s="48"/>
      <c r="F1231" s="48"/>
    </row>
    <row r="1232" spans="5:6" ht="15">
      <c r="E1232" s="48"/>
      <c r="F1232" s="48"/>
    </row>
    <row r="1233" spans="5:6" ht="15">
      <c r="E1233" s="48"/>
      <c r="F1233" s="48"/>
    </row>
    <row r="1234" spans="5:6" ht="15">
      <c r="E1234" s="48"/>
      <c r="F1234" s="48"/>
    </row>
    <row r="1235" spans="5:6" ht="15">
      <c r="E1235" s="48"/>
      <c r="F1235" s="48"/>
    </row>
    <row r="1236" spans="5:6" ht="15">
      <c r="E1236" s="48"/>
      <c r="F1236" s="48"/>
    </row>
    <row r="1237" spans="5:6" ht="15">
      <c r="E1237" s="48"/>
      <c r="F1237" s="48"/>
    </row>
    <row r="1238" spans="5:6" ht="15">
      <c r="E1238" s="48"/>
      <c r="F1238" s="48"/>
    </row>
    <row r="1239" spans="5:6" ht="15">
      <c r="E1239" s="48"/>
      <c r="F1239" s="48"/>
    </row>
    <row r="1240" spans="5:6" ht="15">
      <c r="E1240" s="48"/>
      <c r="F1240" s="48"/>
    </row>
    <row r="1241" spans="5:6" ht="15">
      <c r="E1241" s="48"/>
      <c r="F1241" s="48"/>
    </row>
    <row r="1242" spans="5:6" ht="15">
      <c r="E1242" s="48"/>
      <c r="F1242" s="48"/>
    </row>
    <row r="1243" spans="5:6" ht="15">
      <c r="E1243" s="48"/>
      <c r="F1243" s="48"/>
    </row>
    <row r="1244" spans="5:6" ht="15">
      <c r="E1244" s="48"/>
      <c r="F1244" s="48"/>
    </row>
    <row r="1245" spans="5:6" ht="15">
      <c r="E1245" s="48"/>
      <c r="F1245" s="48"/>
    </row>
    <row r="1246" spans="5:6" ht="15">
      <c r="E1246" s="48"/>
      <c r="F1246" s="48"/>
    </row>
    <row r="1247" spans="5:6" ht="15">
      <c r="E1247" s="48"/>
      <c r="F1247" s="48"/>
    </row>
    <row r="1248" spans="5:6" ht="15">
      <c r="E1248" s="48"/>
      <c r="F1248" s="48"/>
    </row>
    <row r="1249" spans="5:6" ht="15">
      <c r="E1249" s="48"/>
      <c r="F1249" s="48"/>
    </row>
    <row r="1250" spans="5:6" ht="15">
      <c r="E1250" s="48"/>
      <c r="F1250" s="48"/>
    </row>
    <row r="1251" spans="5:6" ht="15">
      <c r="E1251" s="48"/>
      <c r="F1251" s="48"/>
    </row>
    <row r="1252" spans="5:6" ht="15">
      <c r="E1252" s="48"/>
      <c r="F1252" s="48"/>
    </row>
    <row r="1253" spans="5:6" ht="15">
      <c r="E1253" s="48"/>
      <c r="F1253" s="48"/>
    </row>
    <row r="1254" spans="5:6" ht="15">
      <c r="E1254" s="48"/>
      <c r="F1254" s="48"/>
    </row>
    <row r="1255" spans="5:6" ht="15">
      <c r="E1255" s="48"/>
      <c r="F1255" s="48"/>
    </row>
    <row r="1256" spans="5:6" ht="15">
      <c r="E1256" s="48"/>
      <c r="F1256" s="48"/>
    </row>
    <row r="1257" spans="5:6" ht="15">
      <c r="E1257" s="48"/>
      <c r="F1257" s="48"/>
    </row>
    <row r="1258" spans="5:6" ht="15">
      <c r="E1258" s="48"/>
      <c r="F1258" s="48"/>
    </row>
    <row r="1259" spans="5:6" ht="15">
      <c r="E1259" s="48"/>
      <c r="F1259" s="48"/>
    </row>
    <row r="1260" spans="5:6" ht="15">
      <c r="E1260" s="48"/>
      <c r="F1260" s="48"/>
    </row>
    <row r="1261" spans="5:6" ht="15">
      <c r="E1261" s="48"/>
      <c r="F1261" s="48"/>
    </row>
    <row r="1262" spans="5:6" ht="15">
      <c r="E1262" s="48"/>
      <c r="F1262" s="48"/>
    </row>
    <row r="1263" spans="5:6" ht="15">
      <c r="E1263" s="48"/>
      <c r="F1263" s="48"/>
    </row>
    <row r="1264" spans="5:6" ht="15">
      <c r="E1264" s="48"/>
      <c r="F1264" s="48"/>
    </row>
    <row r="1265" spans="5:6" ht="15">
      <c r="E1265" s="48"/>
      <c r="F1265" s="48"/>
    </row>
    <row r="1266" spans="5:6" ht="15">
      <c r="E1266" s="48"/>
      <c r="F1266" s="48"/>
    </row>
    <row r="1267" spans="5:6" ht="15">
      <c r="E1267" s="48"/>
      <c r="F1267" s="48"/>
    </row>
    <row r="1268" spans="5:6" ht="15">
      <c r="E1268" s="48"/>
      <c r="F1268" s="48"/>
    </row>
    <row r="1269" spans="5:6" ht="15">
      <c r="E1269" s="48"/>
      <c r="F1269" s="48"/>
    </row>
    <row r="1270" spans="5:6" ht="15">
      <c r="E1270" s="48"/>
      <c r="F1270" s="48"/>
    </row>
    <row r="1271" spans="5:6" ht="15">
      <c r="E1271" s="48"/>
      <c r="F1271" s="48"/>
    </row>
    <row r="1272" spans="5:6" ht="15">
      <c r="E1272" s="48"/>
      <c r="F1272" s="48"/>
    </row>
    <row r="1273" spans="5:6" ht="15">
      <c r="E1273" s="48"/>
      <c r="F1273" s="48"/>
    </row>
    <row r="1274" spans="5:6" ht="15">
      <c r="E1274" s="48"/>
      <c r="F1274" s="48"/>
    </row>
    <row r="1275" spans="5:6" ht="15">
      <c r="E1275" s="48"/>
      <c r="F1275" s="48"/>
    </row>
    <row r="1276" spans="5:6" ht="15">
      <c r="E1276" s="48"/>
      <c r="F1276" s="48"/>
    </row>
    <row r="1277" spans="5:6" ht="15">
      <c r="E1277" s="48"/>
      <c r="F1277" s="48"/>
    </row>
    <row r="1278" spans="5:6" ht="15">
      <c r="E1278" s="48"/>
      <c r="F1278" s="48"/>
    </row>
    <row r="1279" spans="5:6" ht="15">
      <c r="E1279" s="48"/>
      <c r="F1279" s="48"/>
    </row>
    <row r="1280" spans="5:6" ht="15">
      <c r="E1280" s="48"/>
      <c r="F1280" s="48"/>
    </row>
    <row r="1281" spans="5:6" ht="15">
      <c r="E1281" s="48"/>
      <c r="F1281" s="48"/>
    </row>
    <row r="1282" spans="5:6" ht="15">
      <c r="E1282" s="48"/>
      <c r="F1282" s="48"/>
    </row>
    <row r="1283" spans="5:6" ht="15">
      <c r="E1283" s="48"/>
      <c r="F1283" s="48"/>
    </row>
    <row r="1284" spans="5:6" ht="15">
      <c r="E1284" s="48"/>
      <c r="F1284" s="48"/>
    </row>
    <row r="1285" spans="5:6" ht="15">
      <c r="E1285" s="48"/>
      <c r="F1285" s="48"/>
    </row>
    <row r="1286" spans="5:6" ht="15">
      <c r="E1286" s="48"/>
      <c r="F1286" s="48"/>
    </row>
    <row r="1287" spans="5:6" ht="15">
      <c r="E1287" s="48"/>
      <c r="F1287" s="48"/>
    </row>
    <row r="1288" spans="5:6" ht="15">
      <c r="E1288" s="48"/>
      <c r="F1288" s="48"/>
    </row>
    <row r="1289" spans="5:6" ht="15">
      <c r="E1289" s="48"/>
      <c r="F1289" s="48"/>
    </row>
    <row r="1290" spans="5:6" ht="15">
      <c r="E1290" s="48"/>
      <c r="F1290" s="48"/>
    </row>
    <row r="1291" spans="5:6" ht="15">
      <c r="E1291" s="48"/>
      <c r="F1291" s="48"/>
    </row>
    <row r="1292" spans="5:6" ht="15">
      <c r="E1292" s="48"/>
      <c r="F1292" s="48"/>
    </row>
    <row r="1293" spans="5:6" ht="15">
      <c r="E1293" s="48"/>
      <c r="F1293" s="48"/>
    </row>
    <row r="1294" spans="5:6" ht="15">
      <c r="E1294" s="48"/>
      <c r="F1294" s="48"/>
    </row>
    <row r="1295" spans="5:6" ht="15">
      <c r="E1295" s="48"/>
      <c r="F1295" s="48"/>
    </row>
    <row r="1296" spans="5:6" ht="15">
      <c r="E1296" s="48"/>
      <c r="F1296" s="48"/>
    </row>
    <row r="1297" spans="5:6" ht="15">
      <c r="E1297" s="48"/>
      <c r="F1297" s="48"/>
    </row>
    <row r="1298" spans="5:6" ht="15">
      <c r="E1298" s="48"/>
      <c r="F1298" s="48"/>
    </row>
    <row r="1299" spans="5:6" ht="15">
      <c r="E1299" s="48"/>
      <c r="F1299" s="48"/>
    </row>
    <row r="1300" spans="5:6" ht="15">
      <c r="E1300" s="48"/>
      <c r="F1300" s="48"/>
    </row>
    <row r="1301" spans="5:6" ht="15">
      <c r="E1301" s="48"/>
      <c r="F1301" s="48"/>
    </row>
    <row r="1302" spans="5:6" ht="15">
      <c r="E1302" s="48"/>
      <c r="F1302" s="48"/>
    </row>
    <row r="1303" spans="5:6" ht="15">
      <c r="E1303" s="48"/>
      <c r="F1303" s="48"/>
    </row>
    <row r="1304" spans="5:6" ht="15">
      <c r="E1304" s="48"/>
      <c r="F1304" s="48"/>
    </row>
    <row r="1305" spans="5:6" ht="15">
      <c r="E1305" s="48"/>
      <c r="F1305" s="48"/>
    </row>
    <row r="1306" spans="5:6" ht="15">
      <c r="E1306" s="48"/>
      <c r="F1306" s="48"/>
    </row>
    <row r="1307" spans="5:6" ht="15">
      <c r="E1307" s="48"/>
      <c r="F1307" s="48"/>
    </row>
    <row r="1308" spans="5:6" ht="15">
      <c r="E1308" s="48"/>
      <c r="F1308" s="48"/>
    </row>
    <row r="1309" spans="5:6" ht="15">
      <c r="E1309" s="48"/>
      <c r="F1309" s="48"/>
    </row>
    <row r="1310" spans="5:6" ht="15">
      <c r="E1310" s="48"/>
      <c r="F1310" s="48"/>
    </row>
    <row r="1311" spans="5:6" ht="15">
      <c r="E1311" s="48"/>
      <c r="F1311" s="48"/>
    </row>
    <row r="1312" spans="5:6" ht="15">
      <c r="E1312" s="48"/>
      <c r="F1312" s="48"/>
    </row>
    <row r="1313" spans="5:6" ht="15">
      <c r="E1313" s="48"/>
      <c r="F1313" s="48"/>
    </row>
    <row r="1314" spans="5:6" ht="15">
      <c r="E1314" s="48"/>
      <c r="F1314" s="48"/>
    </row>
    <row r="1315" spans="5:6" ht="15">
      <c r="E1315" s="48"/>
      <c r="F1315" s="48"/>
    </row>
    <row r="1316" spans="5:6" ht="15">
      <c r="E1316" s="48"/>
      <c r="F1316" s="48"/>
    </row>
    <row r="1317" spans="5:6" ht="15">
      <c r="E1317" s="48"/>
      <c r="F1317" s="48"/>
    </row>
    <row r="1318" spans="5:6" ht="15">
      <c r="E1318" s="48"/>
      <c r="F1318" s="48"/>
    </row>
    <row r="1319" spans="5:6" ht="15">
      <c r="E1319" s="48"/>
      <c r="F1319" s="48"/>
    </row>
    <row r="1320" spans="5:6" ht="15">
      <c r="E1320" s="48"/>
      <c r="F1320" s="48"/>
    </row>
    <row r="1321" spans="5:6" ht="15">
      <c r="E1321" s="48"/>
      <c r="F1321" s="48"/>
    </row>
    <row r="1322" spans="5:6" ht="15">
      <c r="E1322" s="48"/>
      <c r="F1322" s="48"/>
    </row>
    <row r="1323" spans="5:6" ht="15">
      <c r="E1323" s="48"/>
      <c r="F1323" s="48"/>
    </row>
    <row r="1324" spans="5:6" ht="15">
      <c r="E1324" s="48"/>
      <c r="F1324" s="48"/>
    </row>
    <row r="1325" spans="5:6" ht="15">
      <c r="E1325" s="48"/>
      <c r="F1325" s="48"/>
    </row>
    <row r="1326" spans="5:6" ht="15">
      <c r="E1326" s="48"/>
      <c r="F1326" s="48"/>
    </row>
    <row r="1327" spans="5:6" ht="15">
      <c r="E1327" s="48"/>
      <c r="F1327" s="48"/>
    </row>
    <row r="1328" spans="5:6" ht="15">
      <c r="E1328" s="48"/>
      <c r="F1328" s="48"/>
    </row>
    <row r="1329" spans="5:6" ht="15">
      <c r="E1329" s="48"/>
      <c r="F1329" s="48"/>
    </row>
    <row r="1330" spans="5:6" ht="15">
      <c r="E1330" s="48"/>
      <c r="F1330" s="48"/>
    </row>
    <row r="1331" spans="5:6" ht="15">
      <c r="E1331" s="48"/>
      <c r="F1331" s="48"/>
    </row>
    <row r="1332" spans="5:6" ht="15">
      <c r="E1332" s="48"/>
      <c r="F1332" s="48"/>
    </row>
    <row r="1333" spans="5:6" ht="15">
      <c r="E1333" s="48"/>
      <c r="F1333" s="48"/>
    </row>
    <row r="1334" spans="5:6" ht="15">
      <c r="E1334" s="48"/>
      <c r="F1334" s="48"/>
    </row>
    <row r="1335" spans="5:6" ht="15">
      <c r="E1335" s="48"/>
      <c r="F1335" s="48"/>
    </row>
    <row r="1336" spans="5:6" ht="15">
      <c r="E1336" s="48"/>
      <c r="F1336" s="48"/>
    </row>
    <row r="1337" spans="5:6" ht="15">
      <c r="E1337" s="48"/>
      <c r="F1337" s="48"/>
    </row>
    <row r="1338" spans="5:6" ht="15">
      <c r="E1338" s="48"/>
      <c r="F1338" s="48"/>
    </row>
    <row r="1339" spans="5:6" ht="15">
      <c r="E1339" s="48"/>
      <c r="F1339" s="48"/>
    </row>
    <row r="1340" spans="5:6" ht="15">
      <c r="E1340" s="48"/>
      <c r="F1340" s="48"/>
    </row>
    <row r="1341" spans="5:6" ht="15">
      <c r="E1341" s="48"/>
      <c r="F1341" s="48"/>
    </row>
    <row r="1342" spans="5:6" ht="15">
      <c r="E1342" s="48"/>
      <c r="F1342" s="48"/>
    </row>
    <row r="1343" spans="5:6" ht="15">
      <c r="E1343" s="48"/>
      <c r="F1343" s="48"/>
    </row>
    <row r="1344" spans="5:6" ht="15">
      <c r="E1344" s="48"/>
      <c r="F1344" s="48"/>
    </row>
    <row r="1345" spans="5:6" ht="15">
      <c r="E1345" s="48"/>
      <c r="F1345" s="48"/>
    </row>
    <row r="1346" spans="5:6" ht="15">
      <c r="E1346" s="48"/>
      <c r="F1346" s="48"/>
    </row>
    <row r="1347" spans="5:6" ht="15">
      <c r="E1347" s="48"/>
      <c r="F1347" s="48"/>
    </row>
    <row r="1348" spans="5:6" ht="15">
      <c r="E1348" s="48"/>
      <c r="F1348" s="48"/>
    </row>
    <row r="1349" spans="5:6" ht="15">
      <c r="E1349" s="48"/>
      <c r="F1349" s="48"/>
    </row>
    <row r="1350" spans="5:6" ht="15">
      <c r="E1350" s="48"/>
      <c r="F1350" s="48"/>
    </row>
    <row r="1351" spans="5:6" ht="15">
      <c r="E1351" s="48"/>
      <c r="F1351" s="48"/>
    </row>
    <row r="1352" spans="5:6" ht="15">
      <c r="E1352" s="48"/>
      <c r="F1352" s="48"/>
    </row>
    <row r="1353" spans="5:6" ht="15">
      <c r="E1353" s="48"/>
      <c r="F1353" s="48"/>
    </row>
    <row r="1354" spans="5:6" ht="15">
      <c r="E1354" s="48"/>
      <c r="F1354" s="48"/>
    </row>
    <row r="1355" spans="5:6" ht="15">
      <c r="E1355" s="48"/>
      <c r="F1355" s="48"/>
    </row>
    <row r="1356" spans="5:6" ht="15">
      <c r="E1356" s="48"/>
      <c r="F1356" s="48"/>
    </row>
    <row r="1357" spans="5:6" ht="15">
      <c r="E1357" s="48"/>
      <c r="F1357" s="48"/>
    </row>
    <row r="1358" spans="5:6" ht="15">
      <c r="E1358" s="48"/>
      <c r="F1358" s="48"/>
    </row>
    <row r="1359" spans="5:6" ht="15">
      <c r="E1359" s="48"/>
      <c r="F1359" s="48"/>
    </row>
    <row r="1360" spans="5:6" ht="15">
      <c r="E1360" s="48"/>
      <c r="F1360" s="48"/>
    </row>
    <row r="1361" spans="5:6" ht="15">
      <c r="E1361" s="48"/>
      <c r="F1361" s="48"/>
    </row>
    <row r="1362" spans="5:6" ht="15">
      <c r="E1362" s="48"/>
      <c r="F1362" s="48"/>
    </row>
    <row r="1363" spans="5:6" ht="15">
      <c r="E1363" s="48"/>
      <c r="F1363" s="48"/>
    </row>
    <row r="1364" spans="5:6" ht="15">
      <c r="E1364" s="48"/>
      <c r="F1364" s="48"/>
    </row>
    <row r="1365" spans="5:6" ht="15">
      <c r="E1365" s="48"/>
      <c r="F1365" s="48"/>
    </row>
    <row r="1366" spans="5:6" ht="15">
      <c r="E1366" s="48"/>
      <c r="F1366" s="48"/>
    </row>
    <row r="1367" spans="5:6" ht="15">
      <c r="E1367" s="48"/>
      <c r="F1367" s="48"/>
    </row>
    <row r="1368" spans="5:6" ht="15">
      <c r="E1368" s="48"/>
      <c r="F1368" s="48"/>
    </row>
    <row r="1369" spans="5:6" ht="15">
      <c r="E1369" s="48"/>
      <c r="F1369" s="48"/>
    </row>
    <row r="1370" spans="5:6" ht="15">
      <c r="E1370" s="48"/>
      <c r="F1370" s="48"/>
    </row>
    <row r="1371" spans="5:6" ht="15">
      <c r="E1371" s="48"/>
      <c r="F1371" s="48"/>
    </row>
    <row r="1372" spans="5:6" ht="15">
      <c r="E1372" s="48"/>
      <c r="F1372" s="48"/>
    </row>
    <row r="1373" spans="5:6" ht="15">
      <c r="E1373" s="48"/>
      <c r="F1373" s="48"/>
    </row>
    <row r="1374" spans="5:6" ht="15">
      <c r="E1374" s="48"/>
      <c r="F1374" s="48"/>
    </row>
    <row r="1375" spans="5:6" ht="15">
      <c r="E1375" s="48"/>
      <c r="F1375" s="48"/>
    </row>
    <row r="1376" spans="5:6" ht="15">
      <c r="E1376" s="48"/>
      <c r="F1376" s="48"/>
    </row>
    <row r="1377" spans="5:6" ht="15">
      <c r="E1377" s="48"/>
      <c r="F1377" s="48"/>
    </row>
    <row r="1378" spans="5:6" ht="15">
      <c r="E1378" s="48"/>
      <c r="F1378" s="48"/>
    </row>
    <row r="1379" spans="5:6" ht="15">
      <c r="E1379" s="48"/>
      <c r="F1379" s="48"/>
    </row>
    <row r="1380" spans="5:6" ht="15">
      <c r="E1380" s="48"/>
      <c r="F1380" s="48"/>
    </row>
    <row r="1381" spans="5:6" ht="15">
      <c r="E1381" s="48"/>
      <c r="F1381" s="48"/>
    </row>
    <row r="1382" spans="5:6" ht="15">
      <c r="E1382" s="48"/>
      <c r="F1382" s="48"/>
    </row>
    <row r="1383" spans="5:6" ht="15">
      <c r="E1383" s="48"/>
      <c r="F1383" s="48"/>
    </row>
    <row r="1384" spans="5:6" ht="15">
      <c r="E1384" s="48"/>
      <c r="F1384" s="48"/>
    </row>
    <row r="1385" spans="5:6" ht="15">
      <c r="E1385" s="48"/>
      <c r="F1385" s="48"/>
    </row>
    <row r="1386" spans="5:6" ht="15">
      <c r="E1386" s="48"/>
      <c r="F1386" s="48"/>
    </row>
    <row r="1387" spans="5:6" ht="15">
      <c r="E1387" s="48"/>
      <c r="F1387" s="48"/>
    </row>
    <row r="1388" spans="5:6" ht="15">
      <c r="E1388" s="48"/>
      <c r="F1388" s="48"/>
    </row>
    <row r="1389" spans="5:6" ht="15">
      <c r="E1389" s="48"/>
      <c r="F1389" s="48"/>
    </row>
    <row r="1390" spans="5:6" ht="15">
      <c r="E1390" s="48"/>
      <c r="F1390" s="48"/>
    </row>
    <row r="1391" spans="5:6" ht="15">
      <c r="E1391" s="48"/>
      <c r="F1391" s="48"/>
    </row>
    <row r="1392" spans="5:6" ht="15">
      <c r="E1392" s="48"/>
      <c r="F1392" s="48"/>
    </row>
    <row r="1393" spans="5:6" ht="15">
      <c r="E1393" s="48"/>
      <c r="F1393" s="48"/>
    </row>
    <row r="1394" spans="5:6" ht="15">
      <c r="E1394" s="48"/>
      <c r="F1394" s="48"/>
    </row>
    <row r="1395" spans="5:6" ht="15">
      <c r="E1395" s="48"/>
      <c r="F1395" s="48"/>
    </row>
    <row r="1396" spans="5:6" ht="15">
      <c r="E1396" s="48"/>
      <c r="F1396" s="48"/>
    </row>
    <row r="1397" spans="5:6" ht="15">
      <c r="E1397" s="48"/>
      <c r="F1397" s="48"/>
    </row>
    <row r="1398" spans="5:6" ht="15">
      <c r="E1398" s="48"/>
      <c r="F1398" s="48"/>
    </row>
    <row r="1399" spans="5:6" ht="15">
      <c r="E1399" s="48"/>
      <c r="F1399" s="48"/>
    </row>
    <row r="1400" spans="5:6" ht="15">
      <c r="E1400" s="48"/>
      <c r="F1400" s="48"/>
    </row>
    <row r="1401" spans="5:6" ht="15">
      <c r="E1401" s="48"/>
      <c r="F1401" s="48"/>
    </row>
    <row r="1402" spans="5:6" ht="15">
      <c r="E1402" s="48"/>
      <c r="F1402" s="48"/>
    </row>
    <row r="1403" spans="5:6" ht="15">
      <c r="E1403" s="48"/>
      <c r="F1403" s="48"/>
    </row>
    <row r="1404" spans="5:6" ht="15">
      <c r="E1404" s="48"/>
      <c r="F1404" s="48"/>
    </row>
    <row r="1405" spans="5:6" ht="15">
      <c r="E1405" s="48"/>
      <c r="F1405" s="48"/>
    </row>
    <row r="1406" spans="5:6" ht="15">
      <c r="E1406" s="48"/>
      <c r="F1406" s="48"/>
    </row>
    <row r="1407" spans="5:6" ht="15">
      <c r="E1407" s="48"/>
      <c r="F1407" s="48"/>
    </row>
    <row r="1408" spans="5:6" ht="15">
      <c r="E1408" s="48"/>
      <c r="F1408" s="48"/>
    </row>
    <row r="1409" spans="5:6" ht="15">
      <c r="E1409" s="48"/>
      <c r="F1409" s="48"/>
    </row>
    <row r="1410" spans="5:6" ht="15">
      <c r="E1410" s="48"/>
      <c r="F1410" s="48"/>
    </row>
    <row r="1411" spans="5:6" ht="15">
      <c r="E1411" s="48"/>
      <c r="F1411" s="48"/>
    </row>
    <row r="1412" spans="5:6" ht="15">
      <c r="E1412" s="48"/>
      <c r="F1412" s="48"/>
    </row>
    <row r="1413" spans="5:6" ht="15">
      <c r="E1413" s="48"/>
      <c r="F1413" s="48"/>
    </row>
    <row r="1414" spans="5:6" ht="15">
      <c r="E1414" s="48"/>
      <c r="F1414" s="48"/>
    </row>
    <row r="1415" spans="5:6" ht="15">
      <c r="E1415" s="48"/>
      <c r="F1415" s="48"/>
    </row>
    <row r="1416" spans="5:6" ht="15">
      <c r="E1416" s="48"/>
      <c r="F1416" s="48"/>
    </row>
    <row r="1417" spans="5:6" ht="15">
      <c r="E1417" s="48"/>
      <c r="F1417" s="48"/>
    </row>
    <row r="1418" spans="5:6" ht="15">
      <c r="E1418" s="48"/>
      <c r="F1418" s="48"/>
    </row>
    <row r="1419" spans="5:6" ht="15">
      <c r="E1419" s="48"/>
      <c r="F1419" s="48"/>
    </row>
    <row r="1420" spans="5:6" ht="15">
      <c r="E1420" s="48"/>
      <c r="F1420" s="48"/>
    </row>
    <row r="1421" spans="5:6" ht="15">
      <c r="E1421" s="48"/>
      <c r="F1421" s="48"/>
    </row>
    <row r="1422" spans="5:6" ht="15">
      <c r="E1422" s="48"/>
      <c r="F1422" s="48"/>
    </row>
    <row r="1423" spans="5:6" ht="15">
      <c r="E1423" s="48"/>
      <c r="F1423" s="48"/>
    </row>
    <row r="1424" spans="5:6" ht="15">
      <c r="E1424" s="48"/>
      <c r="F1424" s="48"/>
    </row>
    <row r="1425" spans="5:6" ht="15">
      <c r="E1425" s="48"/>
      <c r="F1425" s="48"/>
    </row>
    <row r="1426" spans="5:6" ht="15">
      <c r="E1426" s="48"/>
      <c r="F1426" s="48"/>
    </row>
    <row r="1427" spans="5:6" ht="15">
      <c r="E1427" s="48"/>
      <c r="F1427" s="48"/>
    </row>
    <row r="1428" spans="5:6" ht="15">
      <c r="E1428" s="48"/>
      <c r="F1428" s="48"/>
    </row>
    <row r="1429" spans="5:6" ht="15">
      <c r="E1429" s="48"/>
      <c r="F1429" s="48"/>
    </row>
    <row r="1430" spans="5:6" ht="15">
      <c r="E1430" s="48"/>
      <c r="F1430" s="48"/>
    </row>
    <row r="1431" spans="5:6" ht="15">
      <c r="E1431" s="48"/>
      <c r="F1431" s="48"/>
    </row>
    <row r="1432" spans="5:6" ht="15">
      <c r="E1432" s="48"/>
      <c r="F1432" s="48"/>
    </row>
    <row r="1433" spans="5:6" ht="15">
      <c r="E1433" s="48"/>
      <c r="F1433" s="48"/>
    </row>
    <row r="1434" spans="5:6" ht="15">
      <c r="E1434" s="48"/>
      <c r="F1434" s="48"/>
    </row>
    <row r="1435" spans="5:6" ht="15">
      <c r="E1435" s="48"/>
      <c r="F1435" s="48"/>
    </row>
    <row r="1436" spans="5:6" ht="15">
      <c r="E1436" s="48"/>
      <c r="F1436" s="48"/>
    </row>
    <row r="1437" spans="5:6" ht="15">
      <c r="E1437" s="48"/>
      <c r="F1437" s="48"/>
    </row>
    <row r="1438" spans="5:6" ht="15">
      <c r="E1438" s="48"/>
      <c r="F1438" s="48"/>
    </row>
    <row r="1439" spans="5:6" ht="15">
      <c r="E1439" s="48"/>
      <c r="F1439" s="48"/>
    </row>
    <row r="1440" spans="5:6" ht="15">
      <c r="E1440" s="48"/>
      <c r="F1440" s="48"/>
    </row>
    <row r="1441" spans="5:6" ht="15">
      <c r="E1441" s="48"/>
      <c r="F1441" s="48"/>
    </row>
    <row r="1442" spans="5:6" ht="15">
      <c r="E1442" s="48"/>
      <c r="F1442" s="48"/>
    </row>
    <row r="1443" spans="5:6" ht="15">
      <c r="E1443" s="48"/>
      <c r="F1443" s="48"/>
    </row>
    <row r="1444" spans="5:6" ht="15">
      <c r="E1444" s="48"/>
      <c r="F1444" s="48"/>
    </row>
    <row r="1445" spans="5:6" ht="15">
      <c r="E1445" s="48"/>
      <c r="F1445" s="48"/>
    </row>
    <row r="1446" spans="5:6" ht="15">
      <c r="E1446" s="48"/>
      <c r="F1446" s="48"/>
    </row>
    <row r="1447" spans="5:6" ht="15">
      <c r="E1447" s="48"/>
      <c r="F1447" s="48"/>
    </row>
    <row r="1448" spans="5:6" ht="15">
      <c r="E1448" s="48"/>
      <c r="F1448" s="48"/>
    </row>
    <row r="1449" spans="5:6" ht="15">
      <c r="E1449" s="48"/>
      <c r="F1449" s="48"/>
    </row>
    <row r="1450" spans="5:6" ht="15">
      <c r="E1450" s="48"/>
      <c r="F1450" s="48"/>
    </row>
    <row r="1451" spans="5:6" ht="15">
      <c r="E1451" s="48"/>
      <c r="F1451" s="48"/>
    </row>
    <row r="1452" spans="5:6" ht="15">
      <c r="E1452" s="48"/>
      <c r="F1452" s="48"/>
    </row>
    <row r="1453" spans="5:6" ht="15">
      <c r="E1453" s="48"/>
      <c r="F1453" s="48"/>
    </row>
    <row r="1454" spans="5:6" ht="15">
      <c r="E1454" s="48"/>
      <c r="F1454" s="48"/>
    </row>
    <row r="1455" spans="5:6" ht="15">
      <c r="E1455" s="48"/>
      <c r="F1455" s="48"/>
    </row>
    <row r="1456" spans="5:6" ht="15">
      <c r="E1456" s="48"/>
      <c r="F1456" s="48"/>
    </row>
    <row r="1457" spans="5:6" ht="15">
      <c r="E1457" s="48"/>
      <c r="F1457" s="48"/>
    </row>
    <row r="1458" spans="5:6" ht="15">
      <c r="E1458" s="48"/>
      <c r="F1458" s="48"/>
    </row>
    <row r="1459" spans="5:6" ht="15">
      <c r="E1459" s="48"/>
      <c r="F1459" s="48"/>
    </row>
    <row r="1460" spans="5:6" ht="15">
      <c r="E1460" s="48"/>
      <c r="F1460" s="48"/>
    </row>
    <row r="1461" spans="5:6" ht="15">
      <c r="E1461" s="48"/>
      <c r="F1461" s="48"/>
    </row>
    <row r="1462" spans="5:6" ht="15">
      <c r="E1462" s="48"/>
      <c r="F1462" s="48"/>
    </row>
    <row r="1463" spans="5:6" ht="15">
      <c r="E1463" s="48"/>
      <c r="F1463" s="48"/>
    </row>
    <row r="1464" spans="5:6" ht="15">
      <c r="E1464" s="48"/>
      <c r="F1464" s="48"/>
    </row>
    <row r="1465" spans="5:6" ht="15">
      <c r="E1465" s="48"/>
      <c r="F1465" s="48"/>
    </row>
    <row r="1466" spans="5:6" ht="15">
      <c r="E1466" s="48"/>
      <c r="F1466" s="48"/>
    </row>
    <row r="1467" spans="5:6" ht="15">
      <c r="E1467" s="48"/>
      <c r="F1467" s="48"/>
    </row>
    <row r="1468" spans="5:6" ht="15">
      <c r="E1468" s="48"/>
      <c r="F1468" s="48"/>
    </row>
    <row r="1469" spans="5:6" ht="15">
      <c r="E1469" s="48"/>
      <c r="F1469" s="48"/>
    </row>
    <row r="1470" spans="5:6" ht="15">
      <c r="E1470" s="48"/>
      <c r="F1470" s="48"/>
    </row>
    <row r="1471" spans="5:6" ht="15">
      <c r="E1471" s="48"/>
      <c r="F1471" s="48"/>
    </row>
    <row r="1472" spans="5:6" ht="15">
      <c r="E1472" s="48"/>
      <c r="F1472" s="48"/>
    </row>
    <row r="1473" spans="5:6" ht="15">
      <c r="E1473" s="48"/>
      <c r="F1473" s="48"/>
    </row>
    <row r="1474" spans="5:6" ht="15">
      <c r="E1474" s="48"/>
      <c r="F1474" s="48"/>
    </row>
    <row r="1475" spans="5:6" ht="15">
      <c r="E1475" s="48"/>
      <c r="F1475" s="48"/>
    </row>
    <row r="1476" spans="5:6" ht="15">
      <c r="E1476" s="48"/>
      <c r="F1476" s="48"/>
    </row>
    <row r="1477" spans="5:6" ht="15">
      <c r="E1477" s="48"/>
      <c r="F1477" s="48"/>
    </row>
    <row r="1478" spans="5:6" ht="15">
      <c r="E1478" s="48"/>
      <c r="F1478" s="48"/>
    </row>
    <row r="1479" spans="5:6" ht="15">
      <c r="E1479" s="48"/>
      <c r="F1479" s="48"/>
    </row>
    <row r="1480" spans="5:6" ht="15">
      <c r="E1480" s="48"/>
      <c r="F1480" s="48"/>
    </row>
    <row r="1481" spans="5:6" ht="15">
      <c r="E1481" s="48"/>
      <c r="F1481" s="48"/>
    </row>
    <row r="1482" spans="5:6" ht="15">
      <c r="E1482" s="48"/>
      <c r="F1482" s="48"/>
    </row>
    <row r="1483" spans="5:6" ht="15">
      <c r="E1483" s="48"/>
      <c r="F1483" s="48"/>
    </row>
    <row r="1484" spans="5:6" ht="15">
      <c r="E1484" s="48"/>
      <c r="F1484" s="48"/>
    </row>
    <row r="1485" spans="5:6" ht="15">
      <c r="E1485" s="48"/>
      <c r="F1485" s="48"/>
    </row>
    <row r="1486" spans="5:6" ht="15">
      <c r="E1486" s="48"/>
      <c r="F1486" s="48"/>
    </row>
    <row r="1487" spans="5:6" ht="15">
      <c r="E1487" s="48"/>
      <c r="F1487" s="48"/>
    </row>
    <row r="1488" spans="5:6" ht="15">
      <c r="E1488" s="48"/>
      <c r="F1488" s="48"/>
    </row>
    <row r="1489" spans="5:6" ht="15">
      <c r="E1489" s="48"/>
      <c r="F1489" s="48"/>
    </row>
    <row r="1490" spans="5:6" ht="15">
      <c r="E1490" s="48"/>
      <c r="F1490" s="48"/>
    </row>
    <row r="1491" spans="5:6" ht="15">
      <c r="E1491" s="48"/>
      <c r="F1491" s="48"/>
    </row>
    <row r="1492" spans="5:6" ht="15">
      <c r="E1492" s="48"/>
      <c r="F1492" s="48"/>
    </row>
    <row r="1493" spans="5:6" ht="15">
      <c r="E1493" s="48"/>
      <c r="F1493" s="48"/>
    </row>
    <row r="1494" spans="5:6" ht="15">
      <c r="E1494" s="48"/>
      <c r="F1494" s="48"/>
    </row>
    <row r="1495" spans="5:6" ht="15">
      <c r="E1495" s="48"/>
      <c r="F1495" s="48"/>
    </row>
    <row r="1496" spans="5:6" ht="15">
      <c r="E1496" s="48"/>
      <c r="F1496" s="48"/>
    </row>
    <row r="1497" spans="5:6" ht="15">
      <c r="E1497" s="48"/>
      <c r="F1497" s="48"/>
    </row>
    <row r="1498" spans="5:6" ht="15">
      <c r="E1498" s="48"/>
      <c r="F1498" s="48"/>
    </row>
    <row r="1499" spans="5:6" ht="15">
      <c r="E1499" s="48"/>
      <c r="F1499" s="48"/>
    </row>
    <row r="1500" spans="5:6" ht="15">
      <c r="E1500" s="48"/>
      <c r="F1500" s="48"/>
    </row>
    <row r="1501" spans="5:6" ht="15">
      <c r="E1501" s="48"/>
      <c r="F1501" s="48"/>
    </row>
    <row r="1502" spans="5:6" ht="15">
      <c r="E1502" s="48"/>
      <c r="F1502" s="48"/>
    </row>
    <row r="1503" spans="5:6" ht="15">
      <c r="E1503" s="48"/>
      <c r="F1503" s="48"/>
    </row>
    <row r="1504" spans="5:6" ht="15">
      <c r="E1504" s="48"/>
      <c r="F1504" s="48"/>
    </row>
    <row r="1505" spans="5:6" ht="15">
      <c r="E1505" s="48"/>
      <c r="F1505" s="48"/>
    </row>
    <row r="1506" spans="5:6" ht="15">
      <c r="E1506" s="48"/>
      <c r="F1506" s="48"/>
    </row>
    <row r="1507" spans="5:6" ht="15">
      <c r="E1507" s="48"/>
      <c r="F1507" s="48"/>
    </row>
    <row r="1508" spans="5:6" ht="15">
      <c r="E1508" s="48"/>
      <c r="F1508" s="48"/>
    </row>
    <row r="1509" spans="5:6" ht="15">
      <c r="E1509" s="48"/>
      <c r="F1509" s="48"/>
    </row>
    <row r="1510" spans="5:6" ht="15">
      <c r="E1510" s="48"/>
      <c r="F1510" s="48"/>
    </row>
    <row r="1511" spans="5:6" ht="15">
      <c r="E1511" s="48"/>
      <c r="F1511" s="48"/>
    </row>
    <row r="1512" spans="5:6" ht="15">
      <c r="E1512" s="48"/>
      <c r="F1512" s="48"/>
    </row>
    <row r="1513" spans="5:6" ht="15">
      <c r="E1513" s="48"/>
      <c r="F1513" s="48"/>
    </row>
    <row r="1514" spans="5:6" ht="15">
      <c r="E1514" s="48"/>
      <c r="F1514" s="48"/>
    </row>
    <row r="1515" spans="5:6" ht="15">
      <c r="E1515" s="48"/>
      <c r="F1515" s="48"/>
    </row>
    <row r="1516" spans="5:6" ht="15">
      <c r="E1516" s="48"/>
      <c r="F1516" s="48"/>
    </row>
    <row r="1517" spans="5:6" ht="15">
      <c r="E1517" s="48"/>
      <c r="F1517" s="48"/>
    </row>
    <row r="1518" spans="5:6" ht="15">
      <c r="E1518" s="48"/>
      <c r="F1518" s="48"/>
    </row>
    <row r="1519" spans="5:6" ht="15">
      <c r="E1519" s="48"/>
      <c r="F1519" s="48"/>
    </row>
    <row r="1520" spans="5:6" ht="15">
      <c r="E1520" s="48"/>
      <c r="F1520" s="48"/>
    </row>
    <row r="1521" spans="5:6" ht="15">
      <c r="E1521" s="48"/>
      <c r="F1521" s="48"/>
    </row>
    <row r="1522" spans="5:6" ht="15">
      <c r="E1522" s="48"/>
      <c r="F1522" s="48"/>
    </row>
    <row r="1523" spans="5:6" ht="15">
      <c r="E1523" s="48"/>
      <c r="F1523" s="48"/>
    </row>
    <row r="1524" spans="5:6" ht="15">
      <c r="E1524" s="48"/>
      <c r="F1524" s="48"/>
    </row>
    <row r="1525" spans="5:6" ht="15">
      <c r="E1525" s="48"/>
      <c r="F1525" s="48"/>
    </row>
    <row r="1526" spans="5:6" ht="15">
      <c r="E1526" s="48"/>
      <c r="F1526" s="48"/>
    </row>
    <row r="1527" spans="5:6" ht="15">
      <c r="E1527" s="48"/>
      <c r="F1527" s="48"/>
    </row>
    <row r="1528" spans="5:6" ht="15">
      <c r="E1528" s="48"/>
      <c r="F1528" s="48"/>
    </row>
    <row r="1529" spans="5:6" ht="15">
      <c r="E1529" s="48"/>
      <c r="F1529" s="48"/>
    </row>
    <row r="1530" spans="5:6" ht="15">
      <c r="E1530" s="48"/>
      <c r="F1530" s="48"/>
    </row>
    <row r="1531" spans="5:6" ht="15">
      <c r="E1531" s="48"/>
      <c r="F1531" s="48"/>
    </row>
    <row r="1532" spans="5:6" ht="15">
      <c r="E1532" s="48"/>
      <c r="F1532" s="48"/>
    </row>
    <row r="1533" spans="5:6" ht="15">
      <c r="E1533" s="48"/>
      <c r="F1533" s="48"/>
    </row>
    <row r="1534" spans="5:6" ht="15">
      <c r="E1534" s="48"/>
      <c r="F1534" s="48"/>
    </row>
    <row r="1535" spans="5:6" ht="15">
      <c r="E1535" s="48"/>
      <c r="F1535" s="48"/>
    </row>
    <row r="1536" spans="5:6" ht="15">
      <c r="E1536" s="48"/>
      <c r="F1536" s="48"/>
    </row>
    <row r="1537" spans="5:6" ht="15">
      <c r="E1537" s="48"/>
      <c r="F1537" s="48"/>
    </row>
    <row r="1538" spans="5:6" ht="15">
      <c r="E1538" s="48"/>
      <c r="F1538" s="48"/>
    </row>
    <row r="1539" spans="5:6" ht="15">
      <c r="E1539" s="48"/>
      <c r="F1539" s="48"/>
    </row>
    <row r="1540" spans="5:6" ht="15">
      <c r="E1540" s="48"/>
      <c r="F1540" s="48"/>
    </row>
    <row r="1541" spans="5:6" ht="15">
      <c r="E1541" s="48"/>
      <c r="F1541" s="48"/>
    </row>
    <row r="1542" spans="5:6" ht="15">
      <c r="E1542" s="48"/>
      <c r="F1542" s="48"/>
    </row>
    <row r="1543" spans="5:6" ht="15">
      <c r="E1543" s="48"/>
      <c r="F1543" s="48"/>
    </row>
    <row r="1544" spans="5:6" ht="15">
      <c r="E1544" s="48"/>
      <c r="F1544" s="48"/>
    </row>
    <row r="1545" spans="5:6" ht="15">
      <c r="E1545" s="48"/>
      <c r="F1545" s="48"/>
    </row>
    <row r="1546" spans="5:6" ht="15">
      <c r="E1546" s="48"/>
      <c r="F1546" s="48"/>
    </row>
    <row r="1547" spans="5:6" ht="15">
      <c r="E1547" s="48"/>
      <c r="F1547" s="48"/>
    </row>
    <row r="1548" spans="5:6" ht="15">
      <c r="E1548" s="48"/>
      <c r="F1548" s="48"/>
    </row>
    <row r="1549" spans="5:6" ht="15">
      <c r="E1549" s="48"/>
      <c r="F1549" s="48"/>
    </row>
    <row r="1550" spans="5:6" ht="15">
      <c r="E1550" s="48"/>
      <c r="F1550" s="48"/>
    </row>
    <row r="1551" spans="5:6" ht="15">
      <c r="E1551" s="48"/>
      <c r="F1551" s="48"/>
    </row>
    <row r="1552" spans="5:6" ht="15">
      <c r="E1552" s="48"/>
      <c r="F1552" s="48"/>
    </row>
    <row r="1553" spans="5:6" ht="15">
      <c r="E1553" s="48"/>
      <c r="F1553" s="48"/>
    </row>
    <row r="1554" spans="5:6" ht="15">
      <c r="E1554" s="48"/>
      <c r="F1554" s="48"/>
    </row>
    <row r="1555" spans="5:6" ht="15">
      <c r="E1555" s="48"/>
      <c r="F1555" s="48"/>
    </row>
    <row r="1556" spans="5:6" ht="15">
      <c r="E1556" s="48"/>
      <c r="F1556" s="48"/>
    </row>
    <row r="1557" spans="5:6" ht="15">
      <c r="E1557" s="48"/>
      <c r="F1557" s="48"/>
    </row>
    <row r="1558" spans="5:6" ht="15">
      <c r="E1558" s="48"/>
      <c r="F1558" s="48"/>
    </row>
    <row r="1559" spans="5:6" ht="15">
      <c r="E1559" s="48"/>
      <c r="F1559" s="48"/>
    </row>
    <row r="1560" spans="5:6" ht="15">
      <c r="E1560" s="48"/>
      <c r="F1560" s="48"/>
    </row>
    <row r="1561" spans="5:6" ht="15">
      <c r="E1561" s="48"/>
      <c r="F1561" s="48"/>
    </row>
    <row r="1562" spans="5:6" ht="15">
      <c r="E1562" s="48"/>
      <c r="F1562" s="48"/>
    </row>
    <row r="1563" spans="5:6" ht="15">
      <c r="E1563" s="48"/>
      <c r="F1563" s="48"/>
    </row>
    <row r="1564" spans="5:6" ht="15">
      <c r="E1564" s="48"/>
      <c r="F1564" s="48"/>
    </row>
    <row r="1565" spans="5:6" ht="15">
      <c r="E1565" s="48"/>
      <c r="F1565" s="48"/>
    </row>
    <row r="1566" spans="5:6" ht="15">
      <c r="E1566" s="48"/>
      <c r="F1566" s="48"/>
    </row>
    <row r="1567" spans="5:6" ht="15">
      <c r="E1567" s="48"/>
      <c r="F1567" s="48"/>
    </row>
    <row r="1568" spans="5:6" ht="15">
      <c r="E1568" s="48"/>
      <c r="F1568" s="48"/>
    </row>
    <row r="1569" spans="5:6" ht="15">
      <c r="E1569" s="48"/>
      <c r="F1569" s="48"/>
    </row>
    <row r="1570" spans="5:6" ht="15">
      <c r="E1570" s="48"/>
      <c r="F1570" s="48"/>
    </row>
    <row r="1571" spans="5:6" ht="15">
      <c r="E1571" s="48"/>
      <c r="F1571" s="48"/>
    </row>
    <row r="1572" spans="5:6" ht="15">
      <c r="E1572" s="48"/>
      <c r="F1572" s="48"/>
    </row>
    <row r="1573" spans="5:6" ht="15">
      <c r="E1573" s="48"/>
      <c r="F1573" s="48"/>
    </row>
    <row r="1574" spans="5:6" ht="15">
      <c r="E1574" s="48"/>
      <c r="F1574" s="48"/>
    </row>
    <row r="1575" spans="5:6" ht="15">
      <c r="E1575" s="48"/>
      <c r="F1575" s="48"/>
    </row>
    <row r="1576" spans="5:6" ht="15">
      <c r="E1576" s="48"/>
      <c r="F1576" s="48"/>
    </row>
    <row r="1577" spans="5:6" ht="15">
      <c r="E1577" s="48"/>
      <c r="F1577" s="48"/>
    </row>
    <row r="1578" spans="5:6" ht="15">
      <c r="E1578" s="48"/>
      <c r="F1578" s="48"/>
    </row>
    <row r="1579" spans="5:6" ht="15">
      <c r="E1579" s="48"/>
      <c r="F1579" s="48"/>
    </row>
    <row r="1580" spans="5:6" ht="15">
      <c r="E1580" s="48"/>
      <c r="F1580" s="48"/>
    </row>
    <row r="1581" spans="5:6" ht="15">
      <c r="E1581" s="48"/>
      <c r="F1581" s="48"/>
    </row>
    <row r="1582" spans="5:6" ht="15">
      <c r="E1582" s="48"/>
      <c r="F1582" s="48"/>
    </row>
    <row r="1583" spans="5:6" ht="15">
      <c r="E1583" s="48"/>
      <c r="F1583" s="48"/>
    </row>
    <row r="1584" spans="5:6" ht="15">
      <c r="E1584" s="48"/>
      <c r="F1584" s="48"/>
    </row>
    <row r="1585" spans="5:6" ht="15">
      <c r="E1585" s="48"/>
      <c r="F1585" s="48"/>
    </row>
    <row r="1586" spans="5:6" ht="15">
      <c r="E1586" s="48"/>
      <c r="F1586" s="48"/>
    </row>
    <row r="1587" spans="5:6" ht="15">
      <c r="E1587" s="48"/>
      <c r="F1587" s="48"/>
    </row>
    <row r="1588" spans="5:6" ht="15">
      <c r="E1588" s="48"/>
      <c r="F1588" s="48"/>
    </row>
    <row r="1589" spans="5:6" ht="15">
      <c r="E1589" s="48"/>
      <c r="F1589" s="48"/>
    </row>
    <row r="1590" spans="5:6" ht="15">
      <c r="E1590" s="48"/>
      <c r="F1590" s="48"/>
    </row>
    <row r="1591" spans="5:6" ht="15">
      <c r="E1591" s="48"/>
      <c r="F1591" s="48"/>
    </row>
    <row r="1592" spans="5:6" ht="15">
      <c r="E1592" s="48"/>
      <c r="F1592" s="48"/>
    </row>
    <row r="1593" spans="5:6" ht="15">
      <c r="E1593" s="48"/>
      <c r="F1593" s="48"/>
    </row>
    <row r="1594" spans="5:6" ht="15">
      <c r="E1594" s="48"/>
      <c r="F1594" s="48"/>
    </row>
    <row r="1595" spans="5:6" ht="15">
      <c r="E1595" s="48"/>
      <c r="F1595" s="48"/>
    </row>
    <row r="1596" spans="5:6" ht="15">
      <c r="E1596" s="48"/>
      <c r="F1596" s="48"/>
    </row>
    <row r="1597" spans="5:6" ht="15">
      <c r="E1597" s="48"/>
      <c r="F1597" s="48"/>
    </row>
    <row r="1598" spans="5:6" ht="15">
      <c r="E1598" s="48"/>
      <c r="F1598" s="48"/>
    </row>
    <row r="1599" spans="5:6" ht="15">
      <c r="E1599" s="48"/>
      <c r="F1599" s="48"/>
    </row>
    <row r="1600" spans="5:6" ht="15">
      <c r="E1600" s="48"/>
      <c r="F1600" s="48"/>
    </row>
    <row r="1601" spans="5:6" ht="15">
      <c r="E1601" s="48"/>
      <c r="F1601" s="48"/>
    </row>
    <row r="1602" spans="5:6" ht="15">
      <c r="E1602" s="48"/>
      <c r="F1602" s="48"/>
    </row>
    <row r="1603" spans="5:6" ht="15">
      <c r="E1603" s="48"/>
      <c r="F1603" s="48"/>
    </row>
    <row r="1604" spans="5:6" ht="15">
      <c r="E1604" s="48"/>
      <c r="F1604" s="48"/>
    </row>
    <row r="1605" spans="5:6" ht="15">
      <c r="E1605" s="48"/>
      <c r="F1605" s="48"/>
    </row>
    <row r="1606" spans="5:6" ht="15">
      <c r="E1606" s="48"/>
      <c r="F1606" s="48"/>
    </row>
    <row r="1607" spans="5:6" ht="15">
      <c r="E1607" s="48"/>
      <c r="F1607" s="48"/>
    </row>
    <row r="1608" spans="5:6" ht="15">
      <c r="E1608" s="48"/>
      <c r="F1608" s="48"/>
    </row>
    <row r="1609" spans="5:6" ht="15">
      <c r="E1609" s="48"/>
      <c r="F1609" s="48"/>
    </row>
    <row r="1610" spans="5:6" ht="15">
      <c r="E1610" s="48"/>
      <c r="F1610" s="48"/>
    </row>
    <row r="1611" spans="5:6" ht="15">
      <c r="E1611" s="48"/>
      <c r="F1611" s="48"/>
    </row>
    <row r="1612" spans="5:6" ht="15">
      <c r="E1612" s="48"/>
      <c r="F1612" s="48"/>
    </row>
    <row r="1613" spans="5:6" ht="15">
      <c r="E1613" s="48"/>
      <c r="F1613" s="48"/>
    </row>
    <row r="1614" spans="5:6" ht="15">
      <c r="E1614" s="48"/>
      <c r="F1614" s="48"/>
    </row>
    <row r="1615" spans="5:6" ht="15">
      <c r="E1615" s="48"/>
      <c r="F1615" s="48"/>
    </row>
    <row r="1616" spans="5:6" ht="15">
      <c r="E1616" s="48"/>
      <c r="F1616" s="48"/>
    </row>
    <row r="1617" spans="5:6" ht="15">
      <c r="E1617" s="48"/>
      <c r="F1617" s="48"/>
    </row>
    <row r="1618" spans="5:6" ht="15">
      <c r="E1618" s="48"/>
      <c r="F1618" s="48"/>
    </row>
    <row r="1619" spans="5:6" ht="15">
      <c r="E1619" s="48"/>
      <c r="F1619" s="48"/>
    </row>
    <row r="1620" spans="5:6" ht="15">
      <c r="E1620" s="48"/>
      <c r="F1620" s="48"/>
    </row>
    <row r="1621" spans="5:6" ht="15">
      <c r="E1621" s="48"/>
      <c r="F1621" s="48"/>
    </row>
    <row r="1622" spans="5:6" ht="15">
      <c r="E1622" s="48"/>
      <c r="F1622" s="48"/>
    </row>
    <row r="1623" spans="5:6" ht="15">
      <c r="E1623" s="48"/>
      <c r="F1623" s="48"/>
    </row>
    <row r="1624" spans="5:6" ht="15">
      <c r="E1624" s="48"/>
      <c r="F1624" s="48"/>
    </row>
    <row r="1625" spans="5:6" ht="15">
      <c r="E1625" s="48"/>
      <c r="F1625" s="48"/>
    </row>
    <row r="1626" spans="5:6" ht="15">
      <c r="E1626" s="48"/>
      <c r="F1626" s="48"/>
    </row>
    <row r="1627" spans="5:6" ht="15">
      <c r="E1627" s="48"/>
      <c r="F1627" s="48"/>
    </row>
    <row r="1628" spans="5:6" ht="15">
      <c r="E1628" s="48"/>
      <c r="F1628" s="48"/>
    </row>
    <row r="1629" spans="5:6" ht="15">
      <c r="E1629" s="48"/>
      <c r="F1629" s="48"/>
    </row>
    <row r="1630" spans="5:6" ht="15">
      <c r="E1630" s="48"/>
      <c r="F1630" s="48"/>
    </row>
    <row r="1631" spans="5:6" ht="15">
      <c r="E1631" s="48"/>
      <c r="F1631" s="48"/>
    </row>
    <row r="1632" spans="5:6" ht="15">
      <c r="E1632" s="48"/>
      <c r="F1632" s="48"/>
    </row>
    <row r="1633" spans="5:6" ht="15">
      <c r="E1633" s="48"/>
      <c r="F1633" s="48"/>
    </row>
    <row r="1634" spans="5:6" ht="15">
      <c r="E1634" s="48"/>
      <c r="F1634" s="48"/>
    </row>
    <row r="1635" spans="5:6" ht="15">
      <c r="E1635" s="48"/>
      <c r="F1635" s="48"/>
    </row>
    <row r="1636" spans="5:6" ht="15">
      <c r="E1636" s="48"/>
      <c r="F1636" s="48"/>
    </row>
    <row r="1637" spans="5:6" ht="15">
      <c r="E1637" s="48"/>
      <c r="F1637" s="48"/>
    </row>
    <row r="1638" spans="5:6" ht="15">
      <c r="E1638" s="48"/>
      <c r="F1638" s="48"/>
    </row>
    <row r="1639" spans="5:6" ht="15">
      <c r="E1639" s="48"/>
      <c r="F1639" s="48"/>
    </row>
    <row r="1640" spans="5:6" ht="15">
      <c r="E1640" s="48"/>
      <c r="F1640" s="48"/>
    </row>
    <row r="1641" spans="5:6" ht="15">
      <c r="E1641" s="48"/>
      <c r="F1641" s="48"/>
    </row>
    <row r="1642" spans="5:6" ht="15">
      <c r="E1642" s="48"/>
      <c r="F1642" s="48"/>
    </row>
    <row r="1643" spans="5:6" ht="15">
      <c r="E1643" s="48"/>
      <c r="F1643" s="48"/>
    </row>
    <row r="1644" spans="5:6" ht="15">
      <c r="E1644" s="48"/>
      <c r="F1644" s="48"/>
    </row>
    <row r="1645" spans="5:6" ht="15">
      <c r="E1645" s="48"/>
      <c r="F1645" s="48"/>
    </row>
    <row r="1646" spans="5:6" ht="15">
      <c r="E1646" s="48"/>
      <c r="F1646" s="48"/>
    </row>
    <row r="1647" spans="5:6" ht="15">
      <c r="E1647" s="48"/>
      <c r="F1647" s="48"/>
    </row>
    <row r="1648" spans="5:6" ht="15">
      <c r="E1648" s="48"/>
      <c r="F1648" s="48"/>
    </row>
    <row r="1649" spans="5:6" ht="15">
      <c r="E1649" s="48"/>
      <c r="F1649" s="48"/>
    </row>
    <row r="1650" spans="5:6" ht="15">
      <c r="E1650" s="48"/>
      <c r="F1650" s="48"/>
    </row>
    <row r="1651" spans="5:6" ht="15">
      <c r="E1651" s="48"/>
      <c r="F1651" s="48"/>
    </row>
    <row r="1652" spans="5:6" ht="15">
      <c r="E1652" s="48"/>
      <c r="F1652" s="48"/>
    </row>
    <row r="1653" spans="5:6" ht="15">
      <c r="E1653" s="48"/>
      <c r="F1653" s="48"/>
    </row>
    <row r="1654" spans="5:6" ht="15">
      <c r="E1654" s="48"/>
      <c r="F1654" s="48"/>
    </row>
    <row r="1655" spans="5:6" ht="15">
      <c r="E1655" s="48"/>
      <c r="F1655" s="48"/>
    </row>
    <row r="1656" spans="5:6" ht="15">
      <c r="E1656" s="48"/>
      <c r="F1656" s="48"/>
    </row>
    <row r="1657" spans="5:6" ht="15">
      <c r="E1657" s="48"/>
      <c r="F1657" s="48"/>
    </row>
    <row r="1658" spans="5:6" ht="15">
      <c r="E1658" s="48"/>
      <c r="F1658" s="48"/>
    </row>
    <row r="1659" spans="5:6" ht="15">
      <c r="E1659" s="48"/>
      <c r="F1659" s="48"/>
    </row>
    <row r="1660" spans="5:6" ht="15">
      <c r="E1660" s="48"/>
      <c r="F1660" s="48"/>
    </row>
    <row r="1661" spans="5:6" ht="15">
      <c r="E1661" s="48"/>
      <c r="F1661" s="48"/>
    </row>
    <row r="1662" spans="5:6" ht="15">
      <c r="E1662" s="48"/>
      <c r="F1662" s="48"/>
    </row>
    <row r="1663" spans="5:6" ht="15">
      <c r="E1663" s="48"/>
      <c r="F1663" s="48"/>
    </row>
    <row r="1664" spans="5:6" ht="15">
      <c r="E1664" s="48"/>
      <c r="F1664" s="48"/>
    </row>
    <row r="1665" spans="5:6" ht="15">
      <c r="E1665" s="48"/>
      <c r="F1665" s="48"/>
    </row>
    <row r="1666" spans="5:6" ht="15">
      <c r="E1666" s="48"/>
      <c r="F1666" s="48"/>
    </row>
    <row r="1667" spans="5:6" ht="15">
      <c r="E1667" s="48"/>
      <c r="F1667" s="48"/>
    </row>
    <row r="1668" spans="5:6" ht="15">
      <c r="E1668" s="48"/>
      <c r="F1668" s="48"/>
    </row>
    <row r="1669" spans="5:6" ht="15">
      <c r="E1669" s="48"/>
      <c r="F1669" s="48"/>
    </row>
    <row r="1670" spans="5:6" ht="15">
      <c r="E1670" s="48"/>
      <c r="F1670" s="48"/>
    </row>
    <row r="1671" spans="5:6" ht="15">
      <c r="E1671" s="48"/>
      <c r="F1671" s="48"/>
    </row>
    <row r="1672" spans="5:6" ht="15">
      <c r="E1672" s="48"/>
      <c r="F1672" s="48"/>
    </row>
    <row r="1673" spans="5:6" ht="15">
      <c r="E1673" s="48"/>
      <c r="F1673" s="48"/>
    </row>
    <row r="1674" spans="5:6" ht="15">
      <c r="E1674" s="48"/>
      <c r="F1674" s="48"/>
    </row>
    <row r="1675" spans="5:6" ht="15">
      <c r="E1675" s="48"/>
      <c r="F1675" s="48"/>
    </row>
    <row r="1676" spans="5:6" ht="15">
      <c r="E1676" s="48"/>
      <c r="F1676" s="48"/>
    </row>
    <row r="1677" spans="5:6" ht="15">
      <c r="E1677" s="48"/>
      <c r="F1677" s="48"/>
    </row>
    <row r="1678" spans="5:6" ht="15">
      <c r="E1678" s="48"/>
      <c r="F1678" s="48"/>
    </row>
    <row r="1679" spans="5:6" ht="15">
      <c r="E1679" s="48"/>
      <c r="F1679" s="48"/>
    </row>
    <row r="1680" spans="5:6" ht="15">
      <c r="E1680" s="48"/>
      <c r="F1680" s="48"/>
    </row>
    <row r="1681" spans="5:6" ht="15">
      <c r="E1681" s="48"/>
      <c r="F1681" s="48"/>
    </row>
    <row r="1682" spans="5:6" ht="15">
      <c r="E1682" s="48"/>
      <c r="F1682" s="48"/>
    </row>
    <row r="1683" spans="5:6" ht="15">
      <c r="E1683" s="48"/>
      <c r="F1683" s="48"/>
    </row>
    <row r="1684" spans="5:6" ht="15">
      <c r="E1684" s="48"/>
      <c r="F1684" s="48"/>
    </row>
    <row r="1685" spans="5:6" ht="15">
      <c r="E1685" s="48"/>
      <c r="F1685" s="48"/>
    </row>
    <row r="1686" spans="5:6" ht="15">
      <c r="E1686" s="48"/>
      <c r="F1686" s="48"/>
    </row>
    <row r="1687" spans="5:6" ht="15">
      <c r="E1687" s="48"/>
      <c r="F1687" s="48"/>
    </row>
    <row r="1688" spans="5:6" ht="15">
      <c r="E1688" s="48"/>
      <c r="F1688" s="48"/>
    </row>
    <row r="1689" spans="5:6" ht="15">
      <c r="E1689" s="48"/>
      <c r="F1689" s="48"/>
    </row>
    <row r="1690" spans="5:6" ht="15">
      <c r="E1690" s="48"/>
      <c r="F1690" s="48"/>
    </row>
    <row r="1691" spans="5:6" ht="15">
      <c r="E1691" s="48"/>
      <c r="F1691" s="48"/>
    </row>
    <row r="1692" spans="5:6" ht="15">
      <c r="E1692" s="48"/>
      <c r="F1692" s="48"/>
    </row>
    <row r="1693" spans="5:6" ht="15">
      <c r="E1693" s="48"/>
      <c r="F1693" s="48"/>
    </row>
    <row r="1694" spans="5:6" ht="15">
      <c r="E1694" s="48"/>
      <c r="F1694" s="48"/>
    </row>
    <row r="1695" spans="5:6" ht="15">
      <c r="E1695" s="48"/>
      <c r="F1695" s="48"/>
    </row>
    <row r="1696" spans="5:6" ht="15">
      <c r="E1696" s="48"/>
      <c r="F1696" s="48"/>
    </row>
    <row r="1697" spans="5:6" ht="15">
      <c r="E1697" s="48"/>
      <c r="F1697" s="48"/>
    </row>
    <row r="1698" spans="5:6" ht="15">
      <c r="E1698" s="48"/>
      <c r="F1698" s="48"/>
    </row>
    <row r="1699" spans="5:6" ht="15">
      <c r="E1699" s="48"/>
      <c r="F1699" s="48"/>
    </row>
    <row r="1700" spans="5:6" ht="15">
      <c r="E1700" s="48"/>
      <c r="F1700" s="48"/>
    </row>
    <row r="1701" spans="5:6" ht="15">
      <c r="E1701" s="48"/>
      <c r="F1701" s="48"/>
    </row>
    <row r="1702" spans="5:6" ht="15">
      <c r="E1702" s="48"/>
      <c r="F1702" s="48"/>
    </row>
    <row r="1703" spans="5:6" ht="15">
      <c r="E1703" s="48"/>
      <c r="F1703" s="48"/>
    </row>
    <row r="1704" spans="5:6" ht="15">
      <c r="E1704" s="48"/>
      <c r="F1704" s="48"/>
    </row>
    <row r="1705" spans="5:6" ht="15">
      <c r="E1705" s="48"/>
      <c r="F1705" s="48"/>
    </row>
    <row r="1706" spans="5:6" ht="15">
      <c r="E1706" s="48"/>
      <c r="F1706" s="48"/>
    </row>
    <row r="1707" spans="5:6" ht="15">
      <c r="E1707" s="48"/>
      <c r="F1707" s="48"/>
    </row>
    <row r="1708" spans="5:6" ht="15">
      <c r="E1708" s="48"/>
      <c r="F1708" s="48"/>
    </row>
    <row r="1709" spans="5:6" ht="15">
      <c r="E1709" s="48"/>
      <c r="F1709" s="48"/>
    </row>
    <row r="1710" spans="5:6" ht="15">
      <c r="E1710" s="48"/>
      <c r="F1710" s="48"/>
    </row>
    <row r="1711" spans="5:6" ht="15">
      <c r="E1711" s="48"/>
      <c r="F1711" s="48"/>
    </row>
    <row r="1712" spans="5:6" ht="15">
      <c r="E1712" s="48"/>
      <c r="F1712" s="48"/>
    </row>
    <row r="1713" spans="5:6" ht="15">
      <c r="E1713" s="48"/>
      <c r="F1713" s="48"/>
    </row>
    <row r="1714" spans="5:6" ht="15">
      <c r="E1714" s="48"/>
      <c r="F1714" s="48"/>
    </row>
    <row r="1715" spans="5:6" ht="15">
      <c r="E1715" s="48"/>
      <c r="F1715" s="48"/>
    </row>
    <row r="1716" spans="5:6" ht="15">
      <c r="E1716" s="48"/>
      <c r="F1716" s="48"/>
    </row>
    <row r="1717" spans="5:6" ht="15">
      <c r="E1717" s="48"/>
      <c r="F1717" s="48"/>
    </row>
    <row r="1718" spans="5:6" ht="15">
      <c r="E1718" s="48"/>
      <c r="F1718" s="48"/>
    </row>
    <row r="1719" spans="5:6" ht="15">
      <c r="E1719" s="48"/>
      <c r="F1719" s="48"/>
    </row>
    <row r="1720" spans="5:6" ht="15">
      <c r="E1720" s="48"/>
      <c r="F1720" s="48"/>
    </row>
    <row r="1721" spans="5:6" ht="15">
      <c r="E1721" s="48"/>
      <c r="F1721" s="48"/>
    </row>
    <row r="1722" spans="5:6" ht="15">
      <c r="E1722" s="48"/>
      <c r="F1722" s="48"/>
    </row>
    <row r="1723" spans="5:6" ht="15">
      <c r="E1723" s="48"/>
      <c r="F1723" s="48"/>
    </row>
    <row r="1724" spans="5:6" ht="15">
      <c r="E1724" s="48"/>
      <c r="F1724" s="48"/>
    </row>
    <row r="1725" spans="5:6" ht="15">
      <c r="E1725" s="48"/>
      <c r="F1725" s="48"/>
    </row>
    <row r="1726" spans="5:6" ht="15">
      <c r="E1726" s="48"/>
      <c r="F1726" s="48"/>
    </row>
    <row r="1727" spans="5:6" ht="15">
      <c r="E1727" s="48"/>
      <c r="F1727" s="48"/>
    </row>
    <row r="1728" spans="5:6" ht="15">
      <c r="E1728" s="48"/>
      <c r="F1728" s="48"/>
    </row>
    <row r="1729" spans="5:6" ht="15">
      <c r="E1729" s="48"/>
      <c r="F1729" s="48"/>
    </row>
    <row r="1730" spans="5:6" ht="15">
      <c r="E1730" s="48"/>
      <c r="F1730" s="48"/>
    </row>
    <row r="1731" spans="5:6" ht="15">
      <c r="E1731" s="48"/>
      <c r="F1731" s="48"/>
    </row>
    <row r="1732" spans="5:6" ht="15">
      <c r="E1732" s="48"/>
      <c r="F1732" s="48"/>
    </row>
    <row r="1733" spans="5:6" ht="15">
      <c r="E1733" s="48"/>
      <c r="F1733" s="48"/>
    </row>
    <row r="1734" spans="5:6" ht="15">
      <c r="E1734" s="48"/>
      <c r="F1734" s="48"/>
    </row>
    <row r="1735" spans="5:6" ht="15">
      <c r="E1735" s="48"/>
      <c r="F1735" s="48"/>
    </row>
    <row r="1736" spans="5:6" ht="15">
      <c r="E1736" s="48"/>
      <c r="F1736" s="48"/>
    </row>
    <row r="1737" spans="5:6" ht="15">
      <c r="E1737" s="48"/>
      <c r="F1737" s="48"/>
    </row>
    <row r="1738" spans="5:6" ht="15">
      <c r="E1738" s="48"/>
      <c r="F1738" s="48"/>
    </row>
    <row r="1739" spans="5:6" ht="15">
      <c r="E1739" s="48"/>
      <c r="F1739" s="48"/>
    </row>
    <row r="1740" spans="5:6" ht="15">
      <c r="E1740" s="48"/>
      <c r="F1740" s="48"/>
    </row>
    <row r="1741" spans="5:6" ht="15">
      <c r="E1741" s="48"/>
      <c r="F1741" s="48"/>
    </row>
    <row r="1742" spans="5:6" ht="15">
      <c r="E1742" s="48"/>
      <c r="F1742" s="48"/>
    </row>
    <row r="1743" spans="5:6" ht="15">
      <c r="E1743" s="48"/>
      <c r="F1743" s="48"/>
    </row>
    <row r="1744" spans="5:6" ht="15">
      <c r="E1744" s="48"/>
      <c r="F1744" s="48"/>
    </row>
    <row r="1745" spans="5:6" ht="15">
      <c r="E1745" s="48"/>
      <c r="F1745" s="48"/>
    </row>
    <row r="1746" spans="5:6" ht="15">
      <c r="E1746" s="48"/>
      <c r="F1746" s="48"/>
    </row>
    <row r="1747" spans="5:6" ht="15">
      <c r="E1747" s="48"/>
      <c r="F1747" s="48"/>
    </row>
    <row r="1748" spans="5:6" ht="15">
      <c r="E1748" s="48"/>
      <c r="F1748" s="48"/>
    </row>
    <row r="1749" spans="5:6" ht="15">
      <c r="E1749" s="48"/>
      <c r="F1749" s="48"/>
    </row>
    <row r="1750" spans="5:6" ht="15">
      <c r="E1750" s="48"/>
      <c r="F1750" s="48"/>
    </row>
    <row r="1751" spans="5:6" ht="15">
      <c r="E1751" s="48"/>
      <c r="F1751" s="48"/>
    </row>
    <row r="1752" spans="5:6" ht="15">
      <c r="E1752" s="48"/>
      <c r="F1752" s="48"/>
    </row>
    <row r="1753" spans="5:6" ht="15">
      <c r="E1753" s="48"/>
      <c r="F1753" s="48"/>
    </row>
    <row r="1754" spans="5:6" ht="15">
      <c r="E1754" s="48"/>
      <c r="F1754" s="48"/>
    </row>
    <row r="1755" spans="5:6" ht="15">
      <c r="E1755" s="48"/>
      <c r="F1755" s="48"/>
    </row>
    <row r="1756" spans="5:6" ht="15">
      <c r="E1756" s="48"/>
      <c r="F1756" s="48"/>
    </row>
    <row r="1757" spans="5:6" ht="15">
      <c r="E1757" s="48"/>
      <c r="F1757" s="48"/>
    </row>
    <row r="1758" spans="5:6" ht="15">
      <c r="E1758" s="48"/>
      <c r="F1758" s="48"/>
    </row>
    <row r="1759" spans="5:6" ht="15">
      <c r="E1759" s="48"/>
      <c r="F1759" s="48"/>
    </row>
    <row r="1760" spans="5:6" ht="15">
      <c r="E1760" s="48"/>
      <c r="F1760" s="48"/>
    </row>
    <row r="1761" spans="5:6" ht="15">
      <c r="E1761" s="48"/>
      <c r="F1761" s="48"/>
    </row>
    <row r="1762" spans="5:6" ht="15">
      <c r="E1762" s="48"/>
      <c r="F1762" s="48"/>
    </row>
    <row r="1763" spans="5:6" ht="15">
      <c r="E1763" s="48"/>
      <c r="F1763" s="48"/>
    </row>
    <row r="1764" spans="5:6" ht="15">
      <c r="E1764" s="48"/>
      <c r="F1764" s="48"/>
    </row>
    <row r="1765" spans="5:6" ht="15">
      <c r="E1765" s="48"/>
      <c r="F1765" s="48"/>
    </row>
    <row r="1766" spans="5:6" ht="15">
      <c r="E1766" s="48"/>
      <c r="F1766" s="48"/>
    </row>
    <row r="1767" spans="5:6" ht="15">
      <c r="E1767" s="48"/>
      <c r="F1767" s="48"/>
    </row>
    <row r="1768" spans="5:6" ht="15">
      <c r="E1768" s="48"/>
      <c r="F1768" s="48"/>
    </row>
    <row r="1769" spans="5:6" ht="15">
      <c r="E1769" s="48"/>
      <c r="F1769" s="48"/>
    </row>
    <row r="1770" spans="5:6" ht="15">
      <c r="E1770" s="48"/>
      <c r="F1770" s="48"/>
    </row>
    <row r="1771" spans="5:6" ht="15">
      <c r="E1771" s="48"/>
      <c r="F1771" s="48"/>
    </row>
    <row r="1772" spans="5:6" ht="15">
      <c r="E1772" s="48"/>
      <c r="F1772" s="48"/>
    </row>
    <row r="1773" spans="5:6" ht="15">
      <c r="E1773" s="48"/>
      <c r="F1773" s="48"/>
    </row>
    <row r="1774" spans="5:6" ht="15">
      <c r="E1774" s="48"/>
      <c r="F1774" s="48"/>
    </row>
    <row r="1775" spans="5:6" ht="15">
      <c r="E1775" s="48"/>
      <c r="F1775" s="48"/>
    </row>
    <row r="1776" spans="5:6" ht="15">
      <c r="E1776" s="48"/>
      <c r="F1776" s="48"/>
    </row>
    <row r="1777" spans="5:6" ht="15">
      <c r="E1777" s="48"/>
      <c r="F1777" s="48"/>
    </row>
    <row r="1778" spans="5:6" ht="15">
      <c r="E1778" s="48"/>
      <c r="F1778" s="48"/>
    </row>
    <row r="1779" spans="5:6" ht="15">
      <c r="E1779" s="48"/>
      <c r="F1779" s="48"/>
    </row>
    <row r="1780" spans="5:6" ht="15">
      <c r="E1780" s="48"/>
      <c r="F1780" s="48"/>
    </row>
    <row r="1781" spans="5:6" ht="15">
      <c r="E1781" s="48"/>
      <c r="F1781" s="48"/>
    </row>
    <row r="1782" spans="5:6" ht="15">
      <c r="E1782" s="48"/>
      <c r="F1782" s="48"/>
    </row>
    <row r="1783" spans="5:6" ht="15">
      <c r="E1783" s="48"/>
      <c r="F1783" s="48"/>
    </row>
    <row r="1784" spans="5:6" ht="15">
      <c r="E1784" s="48"/>
      <c r="F1784" s="48"/>
    </row>
    <row r="1785" spans="5:6" ht="15">
      <c r="E1785" s="48"/>
      <c r="F1785" s="48"/>
    </row>
    <row r="1786" spans="5:6" ht="15">
      <c r="E1786" s="48"/>
      <c r="F1786" s="48"/>
    </row>
    <row r="1787" spans="5:6" ht="15">
      <c r="E1787" s="48"/>
      <c r="F1787" s="48"/>
    </row>
    <row r="1788" spans="5:6" ht="15">
      <c r="E1788" s="48"/>
      <c r="F1788" s="48"/>
    </row>
    <row r="1789" spans="5:6" ht="15">
      <c r="E1789" s="48"/>
      <c r="F1789" s="48"/>
    </row>
    <row r="1790" spans="5:6" ht="15">
      <c r="E1790" s="48"/>
      <c r="F1790" s="48"/>
    </row>
    <row r="1791" spans="5:6" ht="15">
      <c r="E1791" s="48"/>
      <c r="F1791" s="48"/>
    </row>
    <row r="1792" spans="5:6" ht="15">
      <c r="E1792" s="48"/>
      <c r="F1792" s="48"/>
    </row>
    <row r="1793" spans="5:6" ht="15">
      <c r="E1793" s="48"/>
      <c r="F1793" s="48"/>
    </row>
    <row r="1794" spans="5:6" ht="15">
      <c r="E1794" s="48"/>
      <c r="F1794" s="48"/>
    </row>
    <row r="1795" spans="5:6" ht="15">
      <c r="E1795" s="48"/>
      <c r="F1795" s="48"/>
    </row>
    <row r="1796" spans="5:6" ht="15">
      <c r="E1796" s="48"/>
      <c r="F1796" s="48"/>
    </row>
    <row r="1797" spans="5:6" ht="15">
      <c r="E1797" s="48"/>
      <c r="F1797" s="48"/>
    </row>
    <row r="1798" spans="5:6" ht="15">
      <c r="E1798" s="48"/>
      <c r="F1798" s="48"/>
    </row>
    <row r="1799" spans="5:6" ht="15">
      <c r="E1799" s="48"/>
      <c r="F1799" s="48"/>
    </row>
    <row r="1800" spans="5:6" ht="15">
      <c r="E1800" s="48"/>
      <c r="F1800" s="48"/>
    </row>
    <row r="1801" spans="5:6" ht="15">
      <c r="E1801" s="48"/>
      <c r="F1801" s="48"/>
    </row>
    <row r="1802" spans="5:6" ht="15">
      <c r="E1802" s="48"/>
      <c r="F1802" s="48"/>
    </row>
    <row r="1803" spans="5:6" ht="15">
      <c r="E1803" s="48"/>
      <c r="F1803" s="48"/>
    </row>
    <row r="1804" spans="5:6" ht="15">
      <c r="E1804" s="48"/>
      <c r="F1804" s="48"/>
    </row>
    <row r="1805" spans="5:6" ht="15">
      <c r="E1805" s="48"/>
      <c r="F1805" s="48"/>
    </row>
    <row r="1806" spans="5:6" ht="15">
      <c r="E1806" s="48"/>
      <c r="F1806" s="48"/>
    </row>
    <row r="1807" spans="5:6" ht="15">
      <c r="E1807" s="48"/>
      <c r="F1807" s="48"/>
    </row>
    <row r="1808" spans="5:6" ht="15">
      <c r="E1808" s="48"/>
      <c r="F1808" s="48"/>
    </row>
    <row r="1809" spans="5:6" ht="15">
      <c r="E1809" s="48"/>
      <c r="F1809" s="48"/>
    </row>
    <row r="1810" spans="5:6" ht="15">
      <c r="E1810" s="48"/>
      <c r="F1810" s="48"/>
    </row>
    <row r="1811" spans="5:6" ht="15">
      <c r="E1811" s="48"/>
      <c r="F1811" s="48"/>
    </row>
    <row r="1812" spans="5:6" ht="15">
      <c r="E1812" s="48"/>
      <c r="F1812" s="48"/>
    </row>
    <row r="1813" spans="5:6" ht="15">
      <c r="E1813" s="48"/>
      <c r="F1813" s="48"/>
    </row>
    <row r="1814" spans="5:6" ht="15">
      <c r="E1814" s="48"/>
      <c r="F1814" s="48"/>
    </row>
    <row r="1815" spans="5:6" ht="15">
      <c r="E1815" s="48"/>
      <c r="F1815" s="48"/>
    </row>
    <row r="1816" spans="5:6" ht="15">
      <c r="E1816" s="48"/>
      <c r="F1816" s="48"/>
    </row>
    <row r="1817" spans="5:6" ht="15">
      <c r="E1817" s="48"/>
      <c r="F1817" s="48"/>
    </row>
    <row r="1818" spans="5:6" ht="15">
      <c r="E1818" s="48"/>
      <c r="F1818" s="48"/>
    </row>
    <row r="1819" spans="5:6" ht="15">
      <c r="E1819" s="48"/>
      <c r="F1819" s="48"/>
    </row>
    <row r="1820" spans="5:6" ht="15">
      <c r="E1820" s="48"/>
      <c r="F1820" s="48"/>
    </row>
    <row r="1821" spans="5:6" ht="15">
      <c r="E1821" s="48"/>
      <c r="F1821" s="48"/>
    </row>
    <row r="1822" spans="5:6" ht="15">
      <c r="E1822" s="48"/>
      <c r="F1822" s="48"/>
    </row>
    <row r="1823" spans="5:6" ht="15">
      <c r="E1823" s="48"/>
      <c r="F1823" s="48"/>
    </row>
    <row r="1824" spans="5:6" ht="15">
      <c r="E1824" s="48"/>
      <c r="F1824" s="48"/>
    </row>
    <row r="1825" spans="5:6" ht="15">
      <c r="E1825" s="48"/>
      <c r="F1825" s="48"/>
    </row>
    <row r="1826" spans="5:6" ht="15">
      <c r="E1826" s="48"/>
      <c r="F1826" s="48"/>
    </row>
    <row r="1827" spans="5:6" ht="15">
      <c r="E1827" s="48"/>
      <c r="F1827" s="48"/>
    </row>
    <row r="1828" spans="5:6" ht="15">
      <c r="E1828" s="48"/>
      <c r="F1828" s="48"/>
    </row>
    <row r="1829" spans="5:6" ht="15">
      <c r="E1829" s="48"/>
      <c r="F1829" s="48"/>
    </row>
    <row r="1830" spans="5:6" ht="15">
      <c r="E1830" s="48"/>
      <c r="F1830" s="48"/>
    </row>
    <row r="1831" spans="5:6" ht="15">
      <c r="E1831" s="48"/>
      <c r="F1831" s="48"/>
    </row>
    <row r="1832" spans="5:6" ht="15">
      <c r="E1832" s="48"/>
      <c r="F1832" s="48"/>
    </row>
    <row r="1833" spans="5:6" ht="15">
      <c r="E1833" s="48"/>
      <c r="F1833" s="48"/>
    </row>
    <row r="1834" spans="5:6" ht="15">
      <c r="E1834" s="48"/>
      <c r="F1834" s="48"/>
    </row>
    <row r="1835" spans="5:6" ht="15">
      <c r="E1835" s="48"/>
      <c r="F1835" s="48"/>
    </row>
    <row r="1836" spans="5:6" ht="15">
      <c r="E1836" s="48"/>
      <c r="F1836" s="48"/>
    </row>
    <row r="1837" spans="5:6" ht="15">
      <c r="E1837" s="48"/>
      <c r="F1837" s="48"/>
    </row>
    <row r="1838" spans="5:6" ht="15">
      <c r="E1838" s="48"/>
      <c r="F1838" s="48"/>
    </row>
    <row r="1839" spans="5:6" ht="15">
      <c r="E1839" s="48"/>
      <c r="F1839" s="48"/>
    </row>
    <row r="1840" spans="5:6" ht="15">
      <c r="E1840" s="48"/>
      <c r="F1840" s="48"/>
    </row>
    <row r="1841" spans="5:6" ht="15">
      <c r="E1841" s="48"/>
      <c r="F1841" s="48"/>
    </row>
    <row r="1842" spans="5:6" ht="15">
      <c r="E1842" s="48"/>
      <c r="F1842" s="48"/>
    </row>
    <row r="1843" spans="5:6" ht="15">
      <c r="E1843" s="48"/>
      <c r="F1843" s="48"/>
    </row>
    <row r="1844" spans="5:6" ht="15">
      <c r="E1844" s="48"/>
      <c r="F1844" s="48"/>
    </row>
    <row r="1845" spans="5:6" ht="15">
      <c r="E1845" s="48"/>
      <c r="F1845" s="48"/>
    </row>
    <row r="1846" spans="5:6" ht="15">
      <c r="E1846" s="48"/>
      <c r="F1846" s="48"/>
    </row>
    <row r="1847" spans="5:6" ht="15">
      <c r="E1847" s="48"/>
      <c r="F1847" s="48"/>
    </row>
    <row r="1848" spans="5:6" ht="15">
      <c r="E1848" s="48"/>
      <c r="F1848" s="48"/>
    </row>
    <row r="1849" spans="5:6" ht="15">
      <c r="E1849" s="48"/>
      <c r="F1849" s="48"/>
    </row>
    <row r="1850" spans="5:6" ht="15">
      <c r="E1850" s="48"/>
      <c r="F1850" s="48"/>
    </row>
    <row r="1851" spans="5:6" ht="15">
      <c r="E1851" s="48"/>
      <c r="F1851" s="48"/>
    </row>
    <row r="1852" spans="5:6" ht="15">
      <c r="E1852" s="48"/>
      <c r="F1852" s="48"/>
    </row>
    <row r="1853" spans="5:6" ht="15">
      <c r="E1853" s="48"/>
      <c r="F1853" s="48"/>
    </row>
    <row r="1854" spans="5:6" ht="15">
      <c r="E1854" s="48"/>
      <c r="F1854" s="48"/>
    </row>
    <row r="1855" spans="5:6" ht="15">
      <c r="E1855" s="48"/>
      <c r="F1855" s="48"/>
    </row>
    <row r="1856" spans="5:6" ht="15">
      <c r="E1856" s="48"/>
      <c r="F1856" s="48"/>
    </row>
    <row r="1857" spans="5:6" ht="15">
      <c r="E1857" s="48"/>
      <c r="F1857" s="48"/>
    </row>
    <row r="1858" spans="5:6" ht="15">
      <c r="E1858" s="48"/>
      <c r="F1858" s="48"/>
    </row>
    <row r="1859" spans="5:6" ht="15">
      <c r="E1859" s="48"/>
      <c r="F1859" s="48"/>
    </row>
    <row r="1860" spans="5:6" ht="15">
      <c r="E1860" s="48"/>
      <c r="F1860" s="48"/>
    </row>
    <row r="1861" spans="5:6" ht="15">
      <c r="E1861" s="48"/>
      <c r="F1861" s="48"/>
    </row>
    <row r="1862" spans="5:6" ht="15">
      <c r="E1862" s="48"/>
      <c r="F1862" s="48"/>
    </row>
    <row r="1863" spans="5:6" ht="15">
      <c r="E1863" s="48"/>
      <c r="F1863" s="48"/>
    </row>
    <row r="1864" spans="5:6" ht="15">
      <c r="E1864" s="48"/>
      <c r="F1864" s="48"/>
    </row>
    <row r="1865" spans="5:6" ht="15">
      <c r="E1865" s="48"/>
      <c r="F1865" s="48"/>
    </row>
    <row r="1866" spans="5:6" ht="15">
      <c r="E1866" s="48"/>
      <c r="F1866" s="48"/>
    </row>
    <row r="1867" spans="5:6" ht="15">
      <c r="E1867" s="48"/>
      <c r="F1867" s="48"/>
    </row>
    <row r="1868" spans="5:6" ht="15">
      <c r="E1868" s="48"/>
      <c r="F1868" s="48"/>
    </row>
    <row r="1869" spans="5:6" ht="15">
      <c r="E1869" s="48"/>
      <c r="F1869" s="48"/>
    </row>
    <row r="1870" spans="5:6" ht="15">
      <c r="E1870" s="48"/>
      <c r="F1870" s="48"/>
    </row>
    <row r="1871" spans="5:6" ht="15">
      <c r="E1871" s="48"/>
      <c r="F1871" s="48"/>
    </row>
    <row r="1872" spans="5:6" ht="15">
      <c r="E1872" s="48"/>
      <c r="F1872" s="48"/>
    </row>
    <row r="1873" spans="5:6" ht="15">
      <c r="E1873" s="48"/>
      <c r="F1873" s="48"/>
    </row>
    <row r="1874" spans="5:6" ht="15">
      <c r="E1874" s="48"/>
      <c r="F1874" s="48"/>
    </row>
    <row r="1875" spans="5:6" ht="15">
      <c r="E1875" s="48"/>
      <c r="F1875" s="48"/>
    </row>
    <row r="1876" spans="5:6" ht="15">
      <c r="E1876" s="48"/>
      <c r="F1876" s="48"/>
    </row>
    <row r="1877" spans="5:6" ht="15">
      <c r="E1877" s="48"/>
      <c r="F1877" s="48"/>
    </row>
    <row r="1878" spans="5:6" ht="15">
      <c r="E1878" s="48"/>
      <c r="F1878" s="48"/>
    </row>
    <row r="1879" spans="5:6" ht="15">
      <c r="E1879" s="48"/>
      <c r="F1879" s="48"/>
    </row>
    <row r="1880" spans="5:6" ht="15">
      <c r="E1880" s="48"/>
      <c r="F1880" s="48"/>
    </row>
    <row r="1881" spans="5:6" ht="15">
      <c r="E1881" s="48"/>
      <c r="F1881" s="48"/>
    </row>
    <row r="1882" spans="5:6" ht="15">
      <c r="E1882" s="48"/>
      <c r="F1882" s="48"/>
    </row>
    <row r="1883" spans="5:6" ht="15">
      <c r="E1883" s="48"/>
      <c r="F1883" s="48"/>
    </row>
    <row r="1884" spans="5:6" ht="15">
      <c r="E1884" s="48"/>
      <c r="F1884" s="48"/>
    </row>
    <row r="1885" spans="5:6" ht="15">
      <c r="E1885" s="48"/>
      <c r="F1885" s="48"/>
    </row>
    <row r="1886" spans="5:6" ht="15">
      <c r="E1886" s="48"/>
      <c r="F1886" s="48"/>
    </row>
    <row r="1887" spans="5:6" ht="15">
      <c r="E1887" s="48"/>
      <c r="F1887" s="48"/>
    </row>
    <row r="1888" spans="5:6" ht="15">
      <c r="E1888" s="48"/>
      <c r="F1888" s="48"/>
    </row>
    <row r="1889" spans="5:6" ht="15">
      <c r="E1889" s="48"/>
      <c r="F1889" s="48"/>
    </row>
    <row r="1890" spans="5:6" ht="15">
      <c r="E1890" s="48"/>
      <c r="F1890" s="48"/>
    </row>
    <row r="1891" spans="5:6" ht="15">
      <c r="E1891" s="48"/>
      <c r="F1891" s="48"/>
    </row>
    <row r="1892" spans="5:6" ht="15">
      <c r="E1892" s="48"/>
      <c r="F1892" s="48"/>
    </row>
    <row r="1893" spans="5:6" ht="15">
      <c r="E1893" s="48"/>
      <c r="F1893" s="48"/>
    </row>
    <row r="1894" spans="5:6" ht="15">
      <c r="E1894" s="48"/>
      <c r="F1894" s="48"/>
    </row>
    <row r="1895" spans="5:6" ht="15">
      <c r="E1895" s="48"/>
      <c r="F1895" s="48"/>
    </row>
    <row r="1896" spans="5:6" ht="15">
      <c r="E1896" s="48"/>
      <c r="F1896" s="48"/>
    </row>
    <row r="1897" spans="5:6" ht="15">
      <c r="E1897" s="48"/>
      <c r="F1897" s="48"/>
    </row>
    <row r="1898" spans="5:6" ht="15">
      <c r="E1898" s="48"/>
      <c r="F1898" s="48"/>
    </row>
    <row r="1899" spans="5:6" ht="15">
      <c r="E1899" s="48"/>
      <c r="F1899" s="48"/>
    </row>
    <row r="1900" spans="5:6" ht="15">
      <c r="E1900" s="48"/>
      <c r="F1900" s="48"/>
    </row>
    <row r="1901" spans="5:6" ht="15">
      <c r="E1901" s="48"/>
      <c r="F1901" s="48"/>
    </row>
    <row r="1902" spans="5:6" ht="15">
      <c r="E1902" s="48"/>
      <c r="F1902" s="48"/>
    </row>
    <row r="1903" spans="5:6" ht="15">
      <c r="E1903" s="48"/>
      <c r="F1903" s="48"/>
    </row>
    <row r="1904" spans="5:6" ht="15">
      <c r="E1904" s="48"/>
      <c r="F1904" s="48"/>
    </row>
    <row r="1905" spans="5:6" ht="15">
      <c r="E1905" s="48"/>
      <c r="F1905" s="48"/>
    </row>
    <row r="1906" spans="5:6" ht="15">
      <c r="E1906" s="48"/>
      <c r="F1906" s="48"/>
    </row>
    <row r="1907" spans="5:6" ht="15">
      <c r="E1907" s="48"/>
      <c r="F1907" s="48"/>
    </row>
    <row r="1908" spans="5:6" ht="15">
      <c r="E1908" s="48"/>
      <c r="F1908" s="48"/>
    </row>
    <row r="1909" spans="5:6" ht="15">
      <c r="E1909" s="48"/>
      <c r="F1909" s="48"/>
    </row>
    <row r="1910" spans="5:6" ht="15">
      <c r="E1910" s="48"/>
      <c r="F1910" s="48"/>
    </row>
    <row r="1911" spans="5:6" ht="15">
      <c r="E1911" s="48"/>
      <c r="F1911" s="48"/>
    </row>
    <row r="1912" spans="5:6" ht="15">
      <c r="E1912" s="48"/>
      <c r="F1912" s="48"/>
    </row>
    <row r="1913" spans="5:6" ht="15">
      <c r="E1913" s="48"/>
      <c r="F1913" s="48"/>
    </row>
    <row r="1914" spans="5:6" ht="15">
      <c r="E1914" s="48"/>
      <c r="F1914" s="48"/>
    </row>
    <row r="1915" spans="5:6" ht="15">
      <c r="E1915" s="48"/>
      <c r="F1915" s="48"/>
    </row>
    <row r="1916" spans="5:6" ht="15">
      <c r="E1916" s="48"/>
      <c r="F1916" s="48"/>
    </row>
    <row r="1917" spans="5:6" ht="15">
      <c r="E1917" s="48"/>
      <c r="F1917" s="48"/>
    </row>
    <row r="1918" spans="5:6" ht="15">
      <c r="E1918" s="48"/>
      <c r="F1918" s="48"/>
    </row>
    <row r="1919" spans="5:6" ht="15">
      <c r="E1919" s="48"/>
      <c r="F1919" s="48"/>
    </row>
    <row r="1920" spans="5:6" ht="15">
      <c r="E1920" s="48"/>
      <c r="F1920" s="48"/>
    </row>
    <row r="1921" spans="5:6" ht="15">
      <c r="E1921" s="48"/>
      <c r="F1921" s="48"/>
    </row>
    <row r="1922" spans="5:6" ht="15">
      <c r="E1922" s="48"/>
      <c r="F1922" s="48"/>
    </row>
    <row r="1923" spans="5:6" ht="15">
      <c r="E1923" s="48"/>
      <c r="F1923" s="48"/>
    </row>
    <row r="1924" spans="5:6" ht="15">
      <c r="E1924" s="48"/>
      <c r="F1924" s="48"/>
    </row>
    <row r="1925" spans="5:6" ht="15">
      <c r="E1925" s="48"/>
      <c r="F1925" s="48"/>
    </row>
    <row r="1926" spans="5:6" ht="15">
      <c r="E1926" s="48"/>
      <c r="F1926" s="48"/>
    </row>
    <row r="1927" spans="5:6" ht="15">
      <c r="E1927" s="48"/>
      <c r="F1927" s="48"/>
    </row>
    <row r="1928" spans="5:6" ht="15">
      <c r="E1928" s="48"/>
      <c r="F1928" s="48"/>
    </row>
    <row r="1929" spans="5:6" ht="15">
      <c r="E1929" s="48"/>
      <c r="F1929" s="48"/>
    </row>
    <row r="1930" spans="5:6" ht="15">
      <c r="E1930" s="48"/>
      <c r="F1930" s="48"/>
    </row>
    <row r="1931" spans="5:6" ht="15">
      <c r="E1931" s="48"/>
      <c r="F1931" s="48"/>
    </row>
    <row r="1932" spans="5:6" ht="15">
      <c r="E1932" s="48"/>
      <c r="F1932" s="48"/>
    </row>
    <row r="1933" spans="5:6" ht="15">
      <c r="E1933" s="48"/>
      <c r="F1933" s="48"/>
    </row>
    <row r="1934" spans="5:6" ht="15">
      <c r="E1934" s="48"/>
      <c r="F1934" s="48"/>
    </row>
    <row r="1935" spans="5:6" ht="15">
      <c r="E1935" s="48"/>
      <c r="F1935" s="48"/>
    </row>
    <row r="1936" spans="5:6" ht="15">
      <c r="E1936" s="48"/>
      <c r="F1936" s="48"/>
    </row>
    <row r="1937" spans="5:6" ht="15">
      <c r="E1937" s="48"/>
      <c r="F1937" s="48"/>
    </row>
    <row r="1938" spans="5:6" ht="15">
      <c r="E1938" s="48"/>
      <c r="F1938" s="48"/>
    </row>
    <row r="1939" spans="5:6" ht="15">
      <c r="E1939" s="48"/>
      <c r="F1939" s="48"/>
    </row>
    <row r="1940" spans="5:6" ht="15">
      <c r="E1940" s="48"/>
      <c r="F1940" s="48"/>
    </row>
    <row r="1941" spans="5:6" ht="15">
      <c r="E1941" s="48"/>
      <c r="F1941" s="48"/>
    </row>
    <row r="1942" spans="5:6" ht="15">
      <c r="E1942" s="48"/>
      <c r="F1942" s="48"/>
    </row>
    <row r="1943" spans="5:6" ht="15">
      <c r="E1943" s="48"/>
      <c r="F1943" s="48"/>
    </row>
    <row r="1944" spans="5:6" ht="15">
      <c r="E1944" s="48"/>
      <c r="F1944" s="48"/>
    </row>
    <row r="1945" spans="5:6" ht="15">
      <c r="E1945" s="48"/>
      <c r="F1945" s="48"/>
    </row>
    <row r="1946" spans="5:6" ht="15">
      <c r="E1946" s="48"/>
      <c r="F1946" s="48"/>
    </row>
    <row r="1947" spans="5:6" ht="15">
      <c r="E1947" s="48"/>
      <c r="F1947" s="48"/>
    </row>
    <row r="1948" spans="5:6" ht="15">
      <c r="E1948" s="48"/>
      <c r="F1948" s="48"/>
    </row>
    <row r="1949" spans="5:6" ht="15">
      <c r="E1949" s="48"/>
      <c r="F1949" s="48"/>
    </row>
    <row r="1950" spans="5:6" ht="15">
      <c r="E1950" s="48"/>
      <c r="F1950" s="48"/>
    </row>
    <row r="1951" spans="5:6" ht="15">
      <c r="E1951" s="48"/>
      <c r="F1951" s="48"/>
    </row>
    <row r="1952" spans="5:6" ht="15">
      <c r="E1952" s="48"/>
      <c r="F1952" s="48"/>
    </row>
    <row r="1953" spans="5:6" ht="15">
      <c r="E1953" s="48"/>
      <c r="F1953" s="48"/>
    </row>
    <row r="1954" spans="5:6" ht="15">
      <c r="E1954" s="48"/>
      <c r="F1954" s="48"/>
    </row>
    <row r="1955" spans="5:6" ht="15">
      <c r="E1955" s="48"/>
      <c r="F1955" s="48"/>
    </row>
    <row r="1956" spans="5:6" ht="15">
      <c r="E1956" s="48"/>
      <c r="F1956" s="48"/>
    </row>
    <row r="1957" spans="5:6" ht="15">
      <c r="E1957" s="48"/>
      <c r="F1957" s="48"/>
    </row>
    <row r="1958" spans="5:6" ht="15">
      <c r="E1958" s="48"/>
      <c r="F1958" s="48"/>
    </row>
    <row r="1959" spans="5:6" ht="15">
      <c r="E1959" s="48"/>
      <c r="F1959" s="48"/>
    </row>
    <row r="1960" spans="5:6" ht="15">
      <c r="E1960" s="48"/>
      <c r="F1960" s="48"/>
    </row>
    <row r="1961" spans="5:6" ht="15">
      <c r="E1961" s="48"/>
      <c r="F1961" s="48"/>
    </row>
    <row r="1962" spans="5:6" ht="15">
      <c r="E1962" s="48"/>
      <c r="F1962" s="48"/>
    </row>
    <row r="1963" spans="5:6" ht="15">
      <c r="E1963" s="48"/>
      <c r="F1963" s="48"/>
    </row>
    <row r="1964" spans="5:6" ht="15">
      <c r="E1964" s="48"/>
      <c r="F1964" s="48"/>
    </row>
    <row r="1965" spans="5:6" ht="15">
      <c r="E1965" s="48"/>
      <c r="F1965" s="48"/>
    </row>
    <row r="1966" spans="5:6" ht="15">
      <c r="E1966" s="48"/>
      <c r="F1966" s="48"/>
    </row>
    <row r="1967" spans="5:6" ht="15">
      <c r="E1967" s="48"/>
      <c r="F1967" s="48"/>
    </row>
    <row r="1968" spans="5:6" ht="15">
      <c r="E1968" s="48"/>
      <c r="F1968" s="48"/>
    </row>
    <row r="1969" spans="5:6" ht="15">
      <c r="E1969" s="48"/>
      <c r="F1969" s="48"/>
    </row>
    <row r="1970" spans="5:6" ht="15">
      <c r="E1970" s="48"/>
      <c r="F1970" s="48"/>
    </row>
    <row r="1971" spans="5:6" ht="15">
      <c r="E1971" s="48"/>
      <c r="F1971" s="48"/>
    </row>
    <row r="1972" spans="5:6" ht="15">
      <c r="E1972" s="48"/>
      <c r="F1972" s="48"/>
    </row>
    <row r="1973" spans="5:6" ht="15">
      <c r="E1973" s="48"/>
      <c r="F1973" s="48"/>
    </row>
    <row r="1974" spans="5:6" ht="15">
      <c r="E1974" s="48"/>
      <c r="F1974" s="48"/>
    </row>
    <row r="1975" spans="5:6" ht="15">
      <c r="E1975" s="48"/>
      <c r="F1975" s="48"/>
    </row>
    <row r="1976" spans="5:6" ht="15">
      <c r="E1976" s="48"/>
      <c r="F1976" s="48"/>
    </row>
    <row r="1977" spans="5:6" ht="15">
      <c r="E1977" s="48"/>
      <c r="F1977" s="48"/>
    </row>
    <row r="1978" spans="5:6" ht="15">
      <c r="E1978" s="48"/>
      <c r="F1978" s="48"/>
    </row>
    <row r="1979" spans="5:6" ht="15">
      <c r="E1979" s="48"/>
      <c r="F1979" s="48"/>
    </row>
    <row r="1980" spans="5:6" ht="15">
      <c r="E1980" s="48"/>
      <c r="F1980" s="48"/>
    </row>
    <row r="1981" spans="5:6" ht="15">
      <c r="E1981" s="48"/>
      <c r="F1981" s="48"/>
    </row>
    <row r="1982" spans="5:6" ht="15">
      <c r="E1982" s="48"/>
      <c r="F1982" s="48"/>
    </row>
    <row r="1983" spans="5:6" ht="15">
      <c r="E1983" s="48"/>
      <c r="F1983" s="48"/>
    </row>
    <row r="1984" spans="5:6" ht="15">
      <c r="E1984" s="48"/>
      <c r="F1984" s="48"/>
    </row>
    <row r="1985" spans="5:6" ht="15">
      <c r="E1985" s="48"/>
      <c r="F1985" s="48"/>
    </row>
    <row r="1986" spans="5:6" ht="15">
      <c r="E1986" s="48"/>
      <c r="F1986" s="48"/>
    </row>
    <row r="1987" spans="5:6" ht="15">
      <c r="E1987" s="48"/>
      <c r="F1987" s="48"/>
    </row>
    <row r="1988" spans="5:6" ht="15">
      <c r="E1988" s="48"/>
      <c r="F1988" s="48"/>
    </row>
    <row r="1989" spans="5:6" ht="15">
      <c r="E1989" s="48"/>
      <c r="F1989" s="48"/>
    </row>
    <row r="1990" spans="5:6" ht="15">
      <c r="E1990" s="48"/>
      <c r="F1990" s="48"/>
    </row>
    <row r="1991" spans="5:6" ht="15">
      <c r="E1991" s="48"/>
      <c r="F1991" s="48"/>
    </row>
    <row r="1992" spans="5:6" ht="15">
      <c r="E1992" s="48"/>
      <c r="F1992" s="48"/>
    </row>
    <row r="1993" spans="5:6" ht="15">
      <c r="E1993" s="48"/>
      <c r="F1993" s="48"/>
    </row>
    <row r="1994" spans="5:6" ht="15">
      <c r="E1994" s="48"/>
      <c r="F1994" s="48"/>
    </row>
    <row r="1995" spans="5:6" ht="15">
      <c r="E1995" s="48"/>
      <c r="F1995" s="48"/>
    </row>
    <row r="1996" spans="5:6" ht="15">
      <c r="E1996" s="48"/>
      <c r="F1996" s="48"/>
    </row>
    <row r="1997" spans="5:6" ht="15">
      <c r="E1997" s="48"/>
      <c r="F1997" s="48"/>
    </row>
    <row r="1998" spans="5:6" ht="15">
      <c r="E1998" s="48"/>
      <c r="F1998" s="48"/>
    </row>
    <row r="1999" spans="5:6" ht="15">
      <c r="E1999" s="48"/>
      <c r="F1999" s="48"/>
    </row>
    <row r="2000" spans="5:6" ht="15">
      <c r="E2000" s="48"/>
      <c r="F2000" s="48"/>
    </row>
    <row r="2001" spans="5:6" ht="15">
      <c r="E2001" s="48"/>
      <c r="F2001" s="48"/>
    </row>
    <row r="2002" spans="5:6" ht="15">
      <c r="E2002" s="48"/>
      <c r="F2002" s="48"/>
    </row>
    <row r="2003" spans="5:6" ht="15">
      <c r="E2003" s="48"/>
      <c r="F2003" s="48"/>
    </row>
    <row r="2004" spans="5:6" ht="15">
      <c r="E2004" s="48"/>
      <c r="F2004" s="48"/>
    </row>
    <row r="2005" spans="5:6" ht="15">
      <c r="E2005" s="48"/>
      <c r="F2005" s="48"/>
    </row>
    <row r="2006" spans="5:6" ht="15">
      <c r="E2006" s="48"/>
      <c r="F2006" s="48"/>
    </row>
    <row r="2007" spans="5:6" ht="15">
      <c r="E2007" s="48"/>
      <c r="F2007" s="48"/>
    </row>
    <row r="2008" spans="5:6" ht="15">
      <c r="E2008" s="48"/>
      <c r="F2008" s="48"/>
    </row>
    <row r="2009" spans="5:6" ht="15">
      <c r="E2009" s="48"/>
      <c r="F2009" s="48"/>
    </row>
    <row r="2010" spans="5:6" ht="15">
      <c r="E2010" s="48"/>
      <c r="F2010" s="48"/>
    </row>
    <row r="2011" spans="5:6" ht="15">
      <c r="E2011" s="48"/>
      <c r="F2011" s="48"/>
    </row>
    <row r="2012" spans="5:6" ht="15">
      <c r="E2012" s="48"/>
      <c r="F2012" s="48"/>
    </row>
    <row r="2013" spans="5:6" ht="15">
      <c r="E2013" s="48"/>
      <c r="F2013" s="48"/>
    </row>
    <row r="2014" spans="5:6" ht="15">
      <c r="E2014" s="48"/>
      <c r="F2014" s="48"/>
    </row>
    <row r="2015" spans="5:6" ht="15">
      <c r="E2015" s="48"/>
      <c r="F2015" s="48"/>
    </row>
    <row r="2016" spans="5:6" ht="15">
      <c r="E2016" s="48"/>
      <c r="F2016" s="48"/>
    </row>
    <row r="2017" spans="5:6" ht="15">
      <c r="E2017" s="48"/>
      <c r="F2017" s="48"/>
    </row>
    <row r="2018" spans="5:6" ht="15">
      <c r="E2018" s="48"/>
      <c r="F2018" s="48"/>
    </row>
    <row r="2019" spans="5:6" ht="15">
      <c r="E2019" s="48"/>
      <c r="F2019" s="48"/>
    </row>
    <row r="2020" spans="5:6" ht="15">
      <c r="E2020" s="48"/>
      <c r="F2020" s="48"/>
    </row>
    <row r="2021" spans="5:6" ht="15">
      <c r="E2021" s="48"/>
      <c r="F2021" s="48"/>
    </row>
    <row r="2022" spans="5:6" ht="15">
      <c r="E2022" s="48"/>
      <c r="F2022" s="48"/>
    </row>
    <row r="2023" spans="5:6" ht="15">
      <c r="E2023" s="48"/>
      <c r="F2023" s="48"/>
    </row>
    <row r="2024" spans="5:6" ht="15">
      <c r="E2024" s="48"/>
      <c r="F2024" s="48"/>
    </row>
    <row r="2025" spans="5:6" ht="15">
      <c r="E2025" s="48"/>
      <c r="F2025" s="48"/>
    </row>
    <row r="2026" spans="5:6" ht="15">
      <c r="E2026" s="48"/>
      <c r="F2026" s="48"/>
    </row>
    <row r="2027" spans="5:6" ht="15">
      <c r="E2027" s="48"/>
      <c r="F2027" s="48"/>
    </row>
    <row r="2028" spans="5:6" ht="15">
      <c r="E2028" s="48"/>
      <c r="F2028" s="48"/>
    </row>
    <row r="2029" spans="5:6" ht="15">
      <c r="E2029" s="48"/>
      <c r="F2029" s="48"/>
    </row>
    <row r="2030" spans="5:6" ht="15">
      <c r="E2030" s="48"/>
      <c r="F2030" s="48"/>
    </row>
    <row r="2031" spans="5:6" ht="15">
      <c r="E2031" s="48"/>
      <c r="F2031" s="48"/>
    </row>
    <row r="2032" spans="5:6" ht="15">
      <c r="E2032" s="48"/>
      <c r="F2032" s="48"/>
    </row>
    <row r="2033" spans="5:6" ht="15">
      <c r="E2033" s="48"/>
      <c r="F2033" s="48"/>
    </row>
    <row r="2034" spans="5:6" ht="15">
      <c r="E2034" s="48"/>
      <c r="F2034" s="48"/>
    </row>
    <row r="2035" spans="5:6" ht="15">
      <c r="E2035" s="48"/>
      <c r="F2035" s="48"/>
    </row>
    <row r="2036" spans="5:6" ht="15">
      <c r="E2036" s="48"/>
      <c r="F2036" s="48"/>
    </row>
    <row r="2037" spans="5:6" ht="15">
      <c r="E2037" s="48"/>
      <c r="F2037" s="48"/>
    </row>
    <row r="2038" spans="5:6" ht="15">
      <c r="E2038" s="48"/>
      <c r="F2038" s="48"/>
    </row>
    <row r="2039" spans="5:6" ht="15">
      <c r="E2039" s="48"/>
      <c r="F2039" s="48"/>
    </row>
    <row r="2040" spans="5:6" ht="15">
      <c r="E2040" s="48"/>
      <c r="F2040" s="48"/>
    </row>
    <row r="2041" spans="5:6" ht="15">
      <c r="E2041" s="48"/>
      <c r="F2041" s="48"/>
    </row>
    <row r="2042" spans="5:6" ht="15">
      <c r="E2042" s="48"/>
      <c r="F2042" s="48"/>
    </row>
    <row r="2043" spans="5:6" ht="15">
      <c r="E2043" s="48"/>
      <c r="F2043" s="48"/>
    </row>
    <row r="2044" spans="5:6" ht="15">
      <c r="E2044" s="48"/>
      <c r="F2044" s="48"/>
    </row>
    <row r="2045" spans="5:6" ht="15">
      <c r="E2045" s="48"/>
      <c r="F2045" s="48"/>
    </row>
    <row r="2046" spans="5:6" ht="15">
      <c r="E2046" s="48"/>
      <c r="F2046" s="48"/>
    </row>
    <row r="2047" spans="5:6" ht="15">
      <c r="E2047" s="48"/>
      <c r="F2047" s="48"/>
    </row>
    <row r="2048" spans="5:6" ht="15">
      <c r="E2048" s="48"/>
      <c r="F2048" s="48"/>
    </row>
    <row r="2049" spans="5:6" ht="15">
      <c r="E2049" s="48"/>
      <c r="F2049" s="48"/>
    </row>
    <row r="2050" spans="5:6" ht="15">
      <c r="E2050" s="48"/>
      <c r="F2050" s="48"/>
    </row>
    <row r="2051" spans="5:6" ht="15">
      <c r="E2051" s="48"/>
      <c r="F2051" s="48"/>
    </row>
    <row r="2052" spans="5:6" ht="15">
      <c r="E2052" s="48"/>
      <c r="F2052" s="48"/>
    </row>
    <row r="2053" spans="5:6" ht="15">
      <c r="E2053" s="48"/>
      <c r="F2053" s="48"/>
    </row>
    <row r="2054" spans="5:6" ht="15">
      <c r="E2054" s="48"/>
      <c r="F2054" s="48"/>
    </row>
    <row r="2055" spans="5:6" ht="15">
      <c r="E2055" s="48"/>
      <c r="F2055" s="48"/>
    </row>
    <row r="2056" spans="5:6" ht="15">
      <c r="E2056" s="48"/>
      <c r="F2056" s="48"/>
    </row>
    <row r="2057" spans="5:6" ht="15">
      <c r="E2057" s="48"/>
      <c r="F2057" s="48"/>
    </row>
    <row r="2058" spans="5:6" ht="15">
      <c r="E2058" s="48"/>
      <c r="F2058" s="48"/>
    </row>
    <row r="2059" spans="5:6" ht="15">
      <c r="E2059" s="48"/>
      <c r="F2059" s="48"/>
    </row>
    <row r="2060" spans="5:6" ht="15">
      <c r="E2060" s="48"/>
      <c r="F2060" s="48"/>
    </row>
    <row r="2061" spans="5:6" ht="15">
      <c r="E2061" s="48"/>
      <c r="F2061" s="48"/>
    </row>
    <row r="2062" spans="5:6" ht="15">
      <c r="E2062" s="48"/>
      <c r="F2062" s="48"/>
    </row>
    <row r="2063" spans="5:6" ht="15">
      <c r="E2063" s="48"/>
      <c r="F2063" s="48"/>
    </row>
    <row r="2064" spans="5:6" ht="15">
      <c r="E2064" s="48"/>
      <c r="F2064" s="48"/>
    </row>
    <row r="2065" spans="5:6" ht="15">
      <c r="E2065" s="48"/>
      <c r="F2065" s="48"/>
    </row>
    <row r="2066" spans="5:6" ht="15">
      <c r="E2066" s="48"/>
      <c r="F2066" s="48"/>
    </row>
    <row r="2067" spans="5:6" ht="15">
      <c r="E2067" s="48"/>
      <c r="F2067" s="48"/>
    </row>
    <row r="2068" spans="5:6" ht="15">
      <c r="E2068" s="48"/>
      <c r="F2068" s="48"/>
    </row>
    <row r="2069" spans="5:6" ht="15">
      <c r="E2069" s="48"/>
      <c r="F2069" s="48"/>
    </row>
    <row r="2070" spans="5:6" ht="15">
      <c r="E2070" s="48"/>
      <c r="F2070" s="48"/>
    </row>
    <row r="2071" spans="5:6" ht="15">
      <c r="E2071" s="48"/>
      <c r="F2071" s="48"/>
    </row>
    <row r="2072" spans="5:6" ht="15">
      <c r="E2072" s="48"/>
      <c r="F2072" s="48"/>
    </row>
    <row r="2073" spans="5:6" ht="15">
      <c r="E2073" s="48"/>
      <c r="F2073" s="48"/>
    </row>
    <row r="2074" spans="5:6" ht="15">
      <c r="E2074" s="48"/>
      <c r="F2074" s="48"/>
    </row>
    <row r="2075" spans="5:6" ht="15">
      <c r="E2075" s="48"/>
      <c r="F2075" s="48"/>
    </row>
    <row r="2076" spans="5:6" ht="15">
      <c r="E2076" s="48"/>
      <c r="F2076" s="48"/>
    </row>
    <row r="2077" spans="5:6" ht="15">
      <c r="E2077" s="48"/>
      <c r="F2077" s="48"/>
    </row>
    <row r="2078" spans="5:6" ht="15">
      <c r="E2078" s="48"/>
      <c r="F2078" s="48"/>
    </row>
    <row r="2079" spans="5:6" ht="15">
      <c r="E2079" s="48"/>
      <c r="F2079" s="48"/>
    </row>
    <row r="2080" spans="5:6" ht="15">
      <c r="E2080" s="48"/>
      <c r="F2080" s="48"/>
    </row>
    <row r="2081" spans="5:6" ht="15">
      <c r="E2081" s="48"/>
      <c r="F2081" s="48"/>
    </row>
    <row r="2082" spans="5:6" ht="15">
      <c r="E2082" s="48"/>
      <c r="F2082" s="48"/>
    </row>
    <row r="2083" spans="5:6" ht="15">
      <c r="E2083" s="48"/>
      <c r="F2083" s="48"/>
    </row>
    <row r="2084" spans="5:6" ht="15">
      <c r="E2084" s="48"/>
      <c r="F2084" s="48"/>
    </row>
    <row r="2085" spans="5:6" ht="15">
      <c r="E2085" s="48"/>
      <c r="F2085" s="48"/>
    </row>
    <row r="2086" spans="5:6" ht="15">
      <c r="E2086" s="48"/>
      <c r="F2086" s="48"/>
    </row>
    <row r="2087" spans="5:6" ht="15">
      <c r="E2087" s="48"/>
      <c r="F2087" s="48"/>
    </row>
    <row r="2088" spans="5:6" ht="15">
      <c r="E2088" s="48"/>
      <c r="F2088" s="48"/>
    </row>
    <row r="2089" spans="5:6" ht="15">
      <c r="E2089" s="48"/>
      <c r="F2089" s="48"/>
    </row>
    <row r="2090" spans="5:6" ht="15">
      <c r="E2090" s="48"/>
      <c r="F2090" s="48"/>
    </row>
    <row r="2091" spans="5:6" ht="15">
      <c r="E2091" s="48"/>
      <c r="F2091" s="48"/>
    </row>
    <row r="2092" spans="5:6" ht="15">
      <c r="E2092" s="48"/>
      <c r="F2092" s="48"/>
    </row>
    <row r="2093" spans="5:6" ht="15">
      <c r="E2093" s="48"/>
      <c r="F2093" s="48"/>
    </row>
    <row r="2094" spans="5:6" ht="15">
      <c r="E2094" s="48"/>
      <c r="F2094" s="48"/>
    </row>
    <row r="2095" spans="5:6" ht="15">
      <c r="E2095" s="48"/>
      <c r="F2095" s="48"/>
    </row>
    <row r="2096" spans="5:6" ht="15">
      <c r="E2096" s="48"/>
      <c r="F2096" s="48"/>
    </row>
    <row r="2097" spans="5:6" ht="15">
      <c r="E2097" s="48"/>
      <c r="F2097" s="48"/>
    </row>
    <row r="2098" spans="5:6" ht="15">
      <c r="E2098" s="48"/>
      <c r="F2098" s="48"/>
    </row>
    <row r="2099" spans="5:6" ht="15">
      <c r="E2099" s="48"/>
      <c r="F2099" s="48"/>
    </row>
    <row r="2100" spans="5:6" ht="15">
      <c r="E2100" s="48"/>
      <c r="F2100" s="48"/>
    </row>
    <row r="2101" spans="5:6" ht="15">
      <c r="E2101" s="48"/>
      <c r="F2101" s="48"/>
    </row>
    <row r="2102" spans="5:6" ht="15">
      <c r="E2102" s="48"/>
      <c r="F2102" s="48"/>
    </row>
    <row r="2103" spans="5:6" ht="15">
      <c r="E2103" s="48"/>
      <c r="F2103" s="48"/>
    </row>
    <row r="2104" spans="5:6" ht="15">
      <c r="E2104" s="48"/>
      <c r="F2104" s="48"/>
    </row>
    <row r="2105" spans="5:6" ht="15">
      <c r="E2105" s="48"/>
      <c r="F2105" s="48"/>
    </row>
    <row r="2106" spans="5:6" ht="15">
      <c r="E2106" s="48"/>
      <c r="F2106" s="48"/>
    </row>
    <row r="2107" spans="5:6" ht="15">
      <c r="E2107" s="48"/>
      <c r="F2107" s="48"/>
    </row>
    <row r="2108" spans="5:6" ht="15">
      <c r="E2108" s="48"/>
      <c r="F2108" s="48"/>
    </row>
    <row r="2109" spans="5:6" ht="15">
      <c r="E2109" s="48"/>
      <c r="F2109" s="48"/>
    </row>
    <row r="2110" spans="5:6" ht="15">
      <c r="E2110" s="48"/>
      <c r="F2110" s="48"/>
    </row>
    <row r="2111" spans="5:6" ht="15">
      <c r="E2111" s="48"/>
      <c r="F2111" s="48"/>
    </row>
    <row r="2112" spans="5:6" ht="15">
      <c r="E2112" s="48"/>
      <c r="F2112" s="48"/>
    </row>
    <row r="2113" spans="5:6" ht="15">
      <c r="E2113" s="48"/>
      <c r="F2113" s="48"/>
    </row>
    <row r="2114" spans="5:6" ht="15">
      <c r="E2114" s="48"/>
      <c r="F2114" s="48"/>
    </row>
    <row r="2115" spans="5:6" ht="15">
      <c r="E2115" s="48"/>
      <c r="F2115" s="48"/>
    </row>
    <row r="2116" spans="5:6" ht="15">
      <c r="E2116" s="48"/>
      <c r="F2116" s="48"/>
    </row>
    <row r="2117" spans="5:6" ht="15">
      <c r="E2117" s="48"/>
      <c r="F2117" s="48"/>
    </row>
    <row r="2118" spans="5:6" ht="15">
      <c r="E2118" s="48"/>
      <c r="F2118" s="48"/>
    </row>
    <row r="2119" spans="5:6" ht="15">
      <c r="E2119" s="48"/>
      <c r="F2119" s="48"/>
    </row>
    <row r="2120" spans="5:6" ht="15">
      <c r="E2120" s="48"/>
      <c r="F2120" s="48"/>
    </row>
    <row r="2121" spans="5:6" ht="15">
      <c r="E2121" s="48"/>
      <c r="F2121" s="48"/>
    </row>
    <row r="2122" spans="5:6" ht="15">
      <c r="E2122" s="48"/>
      <c r="F2122" s="48"/>
    </row>
    <row r="2123" spans="5:6" ht="15">
      <c r="E2123" s="48"/>
      <c r="F2123" s="48"/>
    </row>
    <row r="2124" spans="5:6" ht="15">
      <c r="E2124" s="48"/>
      <c r="F2124" s="48"/>
    </row>
    <row r="2125" spans="5:6" ht="15">
      <c r="E2125" s="48"/>
      <c r="F2125" s="48"/>
    </row>
    <row r="2126" spans="5:6" ht="15">
      <c r="E2126" s="48"/>
      <c r="F2126" s="48"/>
    </row>
    <row r="2127" spans="5:6" ht="15">
      <c r="E2127" s="48"/>
      <c r="F2127" s="48"/>
    </row>
    <row r="2128" spans="5:6" ht="15">
      <c r="E2128" s="48"/>
      <c r="F2128" s="48"/>
    </row>
    <row r="2129" spans="5:6" ht="15">
      <c r="E2129" s="48"/>
      <c r="F2129" s="48"/>
    </row>
    <row r="2130" spans="5:6" ht="15">
      <c r="E2130" s="48"/>
      <c r="F2130" s="48"/>
    </row>
    <row r="2131" spans="5:6" ht="15">
      <c r="E2131" s="48"/>
      <c r="F2131" s="48"/>
    </row>
    <row r="2132" spans="5:6" ht="15">
      <c r="E2132" s="48"/>
      <c r="F2132" s="48"/>
    </row>
    <row r="2133" spans="5:6" ht="15">
      <c r="E2133" s="48"/>
      <c r="F2133" s="48"/>
    </row>
    <row r="2134" spans="5:6" ht="15">
      <c r="E2134" s="48"/>
      <c r="F2134" s="48"/>
    </row>
    <row r="2135" spans="5:6" ht="15">
      <c r="E2135" s="48"/>
      <c r="F2135" s="48"/>
    </row>
    <row r="2136" spans="5:6" ht="15">
      <c r="E2136" s="48"/>
      <c r="F2136" s="48"/>
    </row>
    <row r="2137" spans="5:6" ht="15">
      <c r="E2137" s="48"/>
      <c r="F2137" s="48"/>
    </row>
    <row r="2138" spans="5:6" ht="15">
      <c r="E2138" s="48"/>
      <c r="F2138" s="48"/>
    </row>
    <row r="2139" spans="5:6" ht="15">
      <c r="E2139" s="48"/>
      <c r="F2139" s="48"/>
    </row>
    <row r="2140" spans="5:6" ht="15">
      <c r="E2140" s="48"/>
      <c r="F2140" s="48"/>
    </row>
    <row r="2141" spans="5:6" ht="15">
      <c r="E2141" s="48"/>
      <c r="F2141" s="48"/>
    </row>
    <row r="2142" spans="5:6" ht="15">
      <c r="E2142" s="48"/>
      <c r="F2142" s="48"/>
    </row>
    <row r="2143" spans="5:6" ht="15">
      <c r="E2143" s="48"/>
      <c r="F2143" s="48"/>
    </row>
    <row r="2144" spans="5:6" ht="15">
      <c r="E2144" s="48"/>
      <c r="F2144" s="48"/>
    </row>
    <row r="2145" spans="5:6" ht="15">
      <c r="E2145" s="48"/>
      <c r="F2145" s="48"/>
    </row>
    <row r="2146" spans="5:6" ht="15">
      <c r="E2146" s="48"/>
      <c r="F2146" s="48"/>
    </row>
    <row r="2147" spans="5:6" ht="15">
      <c r="E2147" s="48"/>
      <c r="F2147" s="48"/>
    </row>
    <row r="2148" spans="5:6" ht="15">
      <c r="E2148" s="48"/>
      <c r="F2148" s="48"/>
    </row>
    <row r="2149" spans="5:6" ht="15">
      <c r="E2149" s="48"/>
      <c r="F2149" s="48"/>
    </row>
    <row r="2150" spans="5:6" ht="15">
      <c r="E2150" s="48"/>
      <c r="F2150" s="48"/>
    </row>
    <row r="2151" spans="5:6" ht="15">
      <c r="E2151" s="48"/>
      <c r="F2151" s="48"/>
    </row>
    <row r="2152" spans="5:6" ht="15">
      <c r="E2152" s="48"/>
      <c r="F2152" s="48"/>
    </row>
    <row r="2153" spans="5:6" ht="15">
      <c r="E2153" s="48"/>
      <c r="F2153" s="48"/>
    </row>
    <row r="2154" spans="5:6" ht="15">
      <c r="E2154" s="48"/>
      <c r="F2154" s="48"/>
    </row>
    <row r="2155" spans="5:6" ht="15">
      <c r="E2155" s="48"/>
      <c r="F2155" s="48"/>
    </row>
    <row r="2156" spans="5:6" ht="15">
      <c r="E2156" s="48"/>
      <c r="F2156" s="48"/>
    </row>
    <row r="2157" spans="5:6" ht="15">
      <c r="E2157" s="48"/>
      <c r="F2157" s="48"/>
    </row>
    <row r="2158" spans="5:6" ht="15">
      <c r="E2158" s="48"/>
      <c r="F2158" s="48"/>
    </row>
    <row r="2159" spans="5:6" ht="15">
      <c r="E2159" s="48"/>
      <c r="F2159" s="48"/>
    </row>
    <row r="2160" spans="5:6" ht="15">
      <c r="E2160" s="48"/>
      <c r="F2160" s="48"/>
    </row>
    <row r="2161" spans="5:6" ht="15">
      <c r="E2161" s="48"/>
      <c r="F2161" s="48"/>
    </row>
    <row r="2162" spans="5:6" ht="15">
      <c r="E2162" s="48"/>
      <c r="F2162" s="48"/>
    </row>
    <row r="2163" spans="5:6" ht="15">
      <c r="E2163" s="48"/>
      <c r="F2163" s="48"/>
    </row>
    <row r="2164" spans="5:6" ht="15">
      <c r="E2164" s="48"/>
      <c r="F2164" s="48"/>
    </row>
    <row r="2165" spans="5:6" ht="15">
      <c r="E2165" s="48"/>
      <c r="F2165" s="48"/>
    </row>
    <row r="2166" spans="5:6" ht="15">
      <c r="E2166" s="48"/>
      <c r="F2166" s="48"/>
    </row>
    <row r="2167" spans="5:6" ht="15">
      <c r="E2167" s="48"/>
      <c r="F2167" s="48"/>
    </row>
    <row r="2168" spans="5:6" ht="15">
      <c r="E2168" s="48"/>
      <c r="F2168" s="48"/>
    </row>
    <row r="2169" spans="5:6" ht="15">
      <c r="E2169" s="48"/>
      <c r="F2169" s="48"/>
    </row>
    <row r="2170" spans="5:6" ht="15">
      <c r="E2170" s="48"/>
      <c r="F2170" s="48"/>
    </row>
    <row r="2171" spans="5:6" ht="15">
      <c r="E2171" s="48"/>
      <c r="F2171" s="48"/>
    </row>
    <row r="2172" spans="5:6" ht="15">
      <c r="E2172" s="48"/>
      <c r="F2172" s="48"/>
    </row>
    <row r="2173" spans="5:6" ht="15">
      <c r="E2173" s="48"/>
      <c r="F2173" s="48"/>
    </row>
    <row r="2174" spans="5:6" ht="15">
      <c r="E2174" s="48"/>
      <c r="F2174" s="48"/>
    </row>
    <row r="2175" spans="5:6" ht="15">
      <c r="E2175" s="48"/>
      <c r="F2175" s="48"/>
    </row>
    <row r="2176" spans="5:6" ht="15">
      <c r="E2176" s="48"/>
      <c r="F2176" s="48"/>
    </row>
    <row r="2177" spans="5:6" ht="15">
      <c r="E2177" s="48"/>
      <c r="F2177" s="48"/>
    </row>
    <row r="2178" spans="5:6" ht="15">
      <c r="E2178" s="48"/>
      <c r="F2178" s="48"/>
    </row>
    <row r="2179" spans="5:6" ht="15">
      <c r="E2179" s="48"/>
      <c r="F2179" s="48"/>
    </row>
    <row r="2180" spans="5:6" ht="15">
      <c r="E2180" s="48"/>
      <c r="F2180" s="48"/>
    </row>
    <row r="2181" spans="5:6" ht="15">
      <c r="E2181" s="48"/>
      <c r="F2181" s="48"/>
    </row>
    <row r="2182" spans="5:6" ht="15">
      <c r="E2182" s="48"/>
      <c r="F2182" s="48"/>
    </row>
    <row r="2183" spans="5:6" ht="15">
      <c r="E2183" s="48"/>
      <c r="F2183" s="48"/>
    </row>
    <row r="2184" spans="5:6" ht="15">
      <c r="E2184" s="48"/>
      <c r="F2184" s="48"/>
    </row>
    <row r="2185" spans="5:6" ht="15">
      <c r="E2185" s="48"/>
      <c r="F2185" s="48"/>
    </row>
    <row r="2186" spans="5:6" ht="15">
      <c r="E2186" s="48"/>
      <c r="F2186" s="48"/>
    </row>
    <row r="2187" spans="5:6" ht="15">
      <c r="E2187" s="48"/>
      <c r="F2187" s="48"/>
    </row>
    <row r="2188" spans="5:6" ht="15">
      <c r="E2188" s="48"/>
      <c r="F2188" s="48"/>
    </row>
    <row r="2189" spans="5:6" ht="15">
      <c r="E2189" s="48"/>
      <c r="F2189" s="48"/>
    </row>
    <row r="2190" spans="5:6" ht="15">
      <c r="E2190" s="48"/>
      <c r="F2190" s="48"/>
    </row>
    <row r="2191" spans="5:6" ht="15">
      <c r="E2191" s="48"/>
      <c r="F2191" s="48"/>
    </row>
    <row r="2192" spans="5:6" ht="15">
      <c r="E2192" s="48"/>
      <c r="F2192" s="48"/>
    </row>
    <row r="2193" spans="5:6" ht="15">
      <c r="E2193" s="48"/>
      <c r="F2193" s="48"/>
    </row>
    <row r="2194" spans="5:6" ht="15">
      <c r="E2194" s="48"/>
      <c r="F2194" s="48"/>
    </row>
    <row r="2195" spans="5:6" ht="15">
      <c r="E2195" s="48"/>
      <c r="F2195" s="48"/>
    </row>
    <row r="2196" spans="5:6" ht="15">
      <c r="E2196" s="48"/>
      <c r="F2196" s="48"/>
    </row>
    <row r="2197" spans="5:6" ht="15">
      <c r="E2197" s="48"/>
      <c r="F2197" s="48"/>
    </row>
    <row r="2198" spans="5:6" ht="15">
      <c r="E2198" s="48"/>
      <c r="F2198" s="48"/>
    </row>
    <row r="2199" spans="5:6" ht="15">
      <c r="E2199" s="48"/>
      <c r="F2199" s="48"/>
    </row>
    <row r="2200" spans="5:6" ht="15">
      <c r="E2200" s="48"/>
      <c r="F2200" s="48"/>
    </row>
    <row r="2201" spans="5:6" ht="15">
      <c r="E2201" s="48"/>
      <c r="F2201" s="48"/>
    </row>
    <row r="2202" spans="5:6" ht="15">
      <c r="E2202" s="48"/>
      <c r="F2202" s="48"/>
    </row>
    <row r="2203" spans="5:6" ht="15">
      <c r="E2203" s="48"/>
      <c r="F2203" s="48"/>
    </row>
    <row r="2204" spans="5:6" ht="15">
      <c r="E2204" s="48"/>
      <c r="F2204" s="48"/>
    </row>
    <row r="2205" spans="5:6" ht="15">
      <c r="E2205" s="48"/>
      <c r="F2205" s="48"/>
    </row>
    <row r="2206" spans="5:6" ht="15">
      <c r="E2206" s="48"/>
      <c r="F2206" s="48"/>
    </row>
    <row r="2207" spans="5:6" ht="15">
      <c r="E2207" s="48"/>
      <c r="F2207" s="48"/>
    </row>
    <row r="2208" spans="5:6" ht="15">
      <c r="E2208" s="48"/>
      <c r="F2208" s="48"/>
    </row>
    <row r="2209" spans="5:6" ht="15">
      <c r="E2209" s="48"/>
      <c r="F2209" s="48"/>
    </row>
    <row r="2210" spans="5:6" ht="15">
      <c r="E2210" s="48"/>
      <c r="F2210" s="48"/>
    </row>
    <row r="2211" spans="5:6" ht="15">
      <c r="E2211" s="48"/>
      <c r="F2211" s="48"/>
    </row>
    <row r="2212" spans="5:6" ht="15">
      <c r="E2212" s="48"/>
      <c r="F2212" s="48"/>
    </row>
    <row r="2213" spans="5:6" ht="15">
      <c r="E2213" s="48"/>
      <c r="F2213" s="48"/>
    </row>
    <row r="2214" spans="5:6" ht="15">
      <c r="E2214" s="48"/>
      <c r="F2214" s="48"/>
    </row>
    <row r="2215" spans="5:6" ht="15">
      <c r="E2215" s="48"/>
      <c r="F2215" s="48"/>
    </row>
    <row r="2216" spans="5:6" ht="15">
      <c r="E2216" s="48"/>
      <c r="F2216" s="48"/>
    </row>
    <row r="2217" spans="5:6" ht="15">
      <c r="E2217" s="48"/>
      <c r="F2217" s="48"/>
    </row>
    <row r="2218" spans="5:6" ht="15">
      <c r="E2218" s="48"/>
      <c r="F2218" s="48"/>
    </row>
    <row r="2219" spans="5:6" ht="15">
      <c r="E2219" s="48"/>
      <c r="F2219" s="48"/>
    </row>
    <row r="2220" spans="5:6" ht="15">
      <c r="E2220" s="48"/>
      <c r="F2220" s="48"/>
    </row>
    <row r="2221" spans="5:6" ht="15">
      <c r="E2221" s="48"/>
      <c r="F2221" s="48"/>
    </row>
    <row r="2222" spans="5:6" ht="15">
      <c r="E2222" s="48"/>
      <c r="F2222" s="48"/>
    </row>
    <row r="2223" spans="5:6" ht="15">
      <c r="E2223" s="48"/>
      <c r="F2223" s="48"/>
    </row>
    <row r="2224" spans="5:6" ht="15">
      <c r="E2224" s="48"/>
      <c r="F2224" s="48"/>
    </row>
    <row r="2225" spans="5:6" ht="15">
      <c r="E2225" s="48"/>
      <c r="F2225" s="48"/>
    </row>
    <row r="2226" spans="5:6" ht="15">
      <c r="E2226" s="48"/>
      <c r="F2226" s="48"/>
    </row>
    <row r="2227" spans="5:6" ht="15">
      <c r="E2227" s="48"/>
      <c r="F2227" s="48"/>
    </row>
    <row r="2228" spans="5:6" ht="15">
      <c r="E2228" s="48"/>
      <c r="F2228" s="48"/>
    </row>
    <row r="2229" spans="5:6" ht="15">
      <c r="E2229" s="48"/>
      <c r="F2229" s="48"/>
    </row>
    <row r="2230" spans="5:6" ht="15">
      <c r="E2230" s="48"/>
      <c r="F2230" s="48"/>
    </row>
    <row r="2231" spans="5:6" ht="15">
      <c r="E2231" s="48"/>
      <c r="F2231" s="48"/>
    </row>
  </sheetData>
  <printOptions/>
  <pageMargins left="1.141732283464567" right="0.79" top="0.984251968503937" bottom="0.984251968503937" header="0.5118110236220472" footer="0.5118110236220472"/>
  <pageSetup firstPageNumber="2" useFirstPageNumber="1" fitToHeight="1" fitToWidth="1" horizontalDpi="300" verticalDpi="300" orientation="portrait" paperSize="9" scale="77"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showGridLines="0" zoomScale="75" zoomScaleNormal="75" workbookViewId="0" topLeftCell="A1">
      <selection activeCell="A4" sqref="A4"/>
    </sheetView>
  </sheetViews>
  <sheetFormatPr defaultColWidth="9.00390625" defaultRowHeight="14.25"/>
  <cols>
    <col min="1" max="1" width="33.75390625" style="48" customWidth="1"/>
    <col min="2" max="2" width="11.125" style="48" customWidth="1"/>
    <col min="3" max="4" width="14.625" style="48" customWidth="1"/>
    <col min="5" max="5" width="14.00390625" style="48" customWidth="1"/>
    <col min="6" max="6" width="15.625" style="48" customWidth="1"/>
    <col min="7" max="7" width="11.875" style="48" customWidth="1"/>
    <col min="8" max="8" width="11.00390625" style="48" customWidth="1"/>
    <col min="9" max="16384" width="9.00390625" style="48" customWidth="1"/>
  </cols>
  <sheetData>
    <row r="1" spans="1:10" ht="16.5">
      <c r="A1" s="88" t="s">
        <v>36</v>
      </c>
      <c r="B1" s="89"/>
      <c r="C1" s="89"/>
      <c r="D1" s="89"/>
      <c r="E1" s="89"/>
      <c r="F1" s="89"/>
      <c r="G1" s="89"/>
      <c r="H1" s="89"/>
      <c r="I1" s="89"/>
      <c r="J1" s="89"/>
    </row>
    <row r="2" spans="1:10" ht="16.5">
      <c r="A2" s="88" t="s">
        <v>54</v>
      </c>
      <c r="B2" s="89"/>
      <c r="C2" s="89"/>
      <c r="D2" s="89"/>
      <c r="E2" s="89"/>
      <c r="F2" s="89"/>
      <c r="G2" s="89"/>
      <c r="H2" s="89"/>
      <c r="I2" s="89"/>
      <c r="J2" s="89"/>
    </row>
    <row r="3" spans="1:10" ht="16.5">
      <c r="A3" s="88" t="s">
        <v>249</v>
      </c>
      <c r="B3" s="89"/>
      <c r="C3" s="89"/>
      <c r="D3" s="89"/>
      <c r="E3" s="89"/>
      <c r="F3" s="89"/>
      <c r="G3" s="89"/>
      <c r="H3" s="89"/>
      <c r="I3" s="89"/>
      <c r="J3" s="89"/>
    </row>
    <row r="4" spans="1:10" ht="16.5">
      <c r="A4" s="89"/>
      <c r="B4" s="89"/>
      <c r="C4" s="89"/>
      <c r="D4" s="89"/>
      <c r="E4" s="89"/>
      <c r="F4" s="89"/>
      <c r="G4" s="89"/>
      <c r="H4" s="89"/>
      <c r="I4" s="89"/>
      <c r="J4" s="89"/>
    </row>
    <row r="5" spans="1:10" ht="16.5">
      <c r="A5" s="89"/>
      <c r="B5" s="89"/>
      <c r="C5" s="89"/>
      <c r="D5" s="89"/>
      <c r="E5" s="89"/>
      <c r="F5" s="89"/>
      <c r="G5" s="89"/>
      <c r="H5" s="89"/>
      <c r="I5" s="89"/>
      <c r="J5" s="89"/>
    </row>
    <row r="6" spans="2:10" ht="16.5">
      <c r="B6" s="88" t="s">
        <v>162</v>
      </c>
      <c r="C6" s="88"/>
      <c r="D6" s="88"/>
      <c r="G6" s="99" t="s">
        <v>156</v>
      </c>
      <c r="H6" s="58" t="s">
        <v>1</v>
      </c>
      <c r="I6" s="89"/>
      <c r="J6" s="89"/>
    </row>
    <row r="7" spans="2:10" ht="16.5">
      <c r="B7" s="95"/>
      <c r="C7" s="96" t="s">
        <v>265</v>
      </c>
      <c r="D7" s="96"/>
      <c r="E7" s="95"/>
      <c r="F7" s="98" t="s">
        <v>56</v>
      </c>
      <c r="G7" s="98" t="s">
        <v>157</v>
      </c>
      <c r="H7" s="58" t="s">
        <v>164</v>
      </c>
      <c r="I7" s="89"/>
      <c r="J7" s="89"/>
    </row>
    <row r="8" spans="2:10" ht="16.5">
      <c r="B8" s="95"/>
      <c r="C8" s="96"/>
      <c r="D8" s="96"/>
      <c r="E8" s="95"/>
      <c r="F8" s="98" t="s">
        <v>26</v>
      </c>
      <c r="G8" s="98"/>
      <c r="H8" s="50"/>
      <c r="I8" s="89"/>
      <c r="J8" s="89"/>
    </row>
    <row r="9" spans="2:10" ht="16.5">
      <c r="B9" s="95"/>
      <c r="C9" s="96"/>
      <c r="D9" s="96"/>
      <c r="E9" s="95"/>
      <c r="F9" s="98" t="s">
        <v>163</v>
      </c>
      <c r="G9" s="98"/>
      <c r="H9" s="50"/>
      <c r="I9" s="89"/>
      <c r="J9" s="89"/>
    </row>
    <row r="10" spans="2:10" ht="16.5">
      <c r="B10" s="58" t="s">
        <v>13</v>
      </c>
      <c r="C10" s="58" t="s">
        <v>24</v>
      </c>
      <c r="D10" s="58" t="s">
        <v>266</v>
      </c>
      <c r="E10" s="58" t="s">
        <v>37</v>
      </c>
      <c r="F10" s="58" t="s">
        <v>63</v>
      </c>
      <c r="G10" s="97"/>
      <c r="H10" s="97"/>
      <c r="I10" s="89"/>
      <c r="J10" s="89"/>
    </row>
    <row r="11" spans="2:10" ht="16.5">
      <c r="B11" s="58" t="s">
        <v>14</v>
      </c>
      <c r="C11" s="58" t="s">
        <v>25</v>
      </c>
      <c r="D11" s="58" t="s">
        <v>267</v>
      </c>
      <c r="E11" s="58" t="s">
        <v>38</v>
      </c>
      <c r="F11" s="58" t="s">
        <v>64</v>
      </c>
      <c r="G11" s="58"/>
      <c r="H11" s="58"/>
      <c r="I11" s="89"/>
      <c r="J11" s="89"/>
    </row>
    <row r="12" spans="1:10" ht="18.75">
      <c r="A12" s="91" t="s">
        <v>250</v>
      </c>
      <c r="B12" s="58" t="s">
        <v>6</v>
      </c>
      <c r="C12" s="58" t="s">
        <v>6</v>
      </c>
      <c r="D12" s="58" t="s">
        <v>6</v>
      </c>
      <c r="E12" s="58" t="s">
        <v>6</v>
      </c>
      <c r="F12" s="58" t="s">
        <v>6</v>
      </c>
      <c r="G12" s="58" t="s">
        <v>6</v>
      </c>
      <c r="H12" s="58" t="s">
        <v>6</v>
      </c>
      <c r="I12" s="89"/>
      <c r="J12" s="89"/>
    </row>
    <row r="13" spans="1:10" ht="18.75">
      <c r="A13" s="92" t="s">
        <v>251</v>
      </c>
      <c r="B13" s="90"/>
      <c r="C13" s="90"/>
      <c r="D13" s="90"/>
      <c r="E13" s="90"/>
      <c r="F13" s="90"/>
      <c r="G13" s="90"/>
      <c r="H13" s="90"/>
      <c r="I13" s="89"/>
      <c r="J13" s="89"/>
    </row>
    <row r="14" spans="9:10" ht="16.5">
      <c r="I14" s="89"/>
      <c r="J14" s="89"/>
    </row>
    <row r="15" spans="1:10" ht="16.5">
      <c r="A15" s="50" t="s">
        <v>149</v>
      </c>
      <c r="B15" s="48">
        <v>60717</v>
      </c>
      <c r="C15" s="48">
        <v>6760</v>
      </c>
      <c r="D15" s="218" t="s">
        <v>159</v>
      </c>
      <c r="E15" s="218">
        <f>-591</f>
        <v>-591</v>
      </c>
      <c r="F15" s="48">
        <f>-8525</f>
        <v>-8525</v>
      </c>
      <c r="G15" s="48">
        <v>6684</v>
      </c>
      <c r="H15" s="48">
        <f>SUM(B15:G15)</f>
        <v>65045</v>
      </c>
      <c r="I15" s="89"/>
      <c r="J15" s="89"/>
    </row>
    <row r="16" spans="1:10" ht="16.5">
      <c r="A16" s="50"/>
      <c r="I16" s="89"/>
      <c r="J16" s="89"/>
    </row>
    <row r="17" spans="1:10" ht="16.5">
      <c r="A17" s="50" t="s">
        <v>150</v>
      </c>
      <c r="I17" s="89"/>
      <c r="J17" s="89"/>
    </row>
    <row r="18" spans="1:10" ht="16.5">
      <c r="A18" s="50" t="s">
        <v>151</v>
      </c>
      <c r="B18" s="48">
        <v>6071</v>
      </c>
      <c r="C18" s="48">
        <v>3639</v>
      </c>
      <c r="D18" s="101" t="s">
        <v>159</v>
      </c>
      <c r="E18" s="101" t="s">
        <v>159</v>
      </c>
      <c r="F18" s="101" t="s">
        <v>159</v>
      </c>
      <c r="G18" s="101" t="s">
        <v>159</v>
      </c>
      <c r="H18" s="48">
        <f>SUM(B18:G18)</f>
        <v>9710</v>
      </c>
      <c r="I18" s="89"/>
      <c r="J18" s="89"/>
    </row>
    <row r="19" spans="1:10" ht="16.5">
      <c r="A19" s="50"/>
      <c r="I19" s="89"/>
      <c r="J19" s="89"/>
    </row>
    <row r="20" spans="1:10" ht="16.5">
      <c r="A20" s="50" t="s">
        <v>160</v>
      </c>
      <c r="I20" s="89"/>
      <c r="J20" s="89"/>
    </row>
    <row r="21" spans="1:10" ht="16.5">
      <c r="A21" s="50" t="s">
        <v>161</v>
      </c>
      <c r="B21" s="218" t="s">
        <v>159</v>
      </c>
      <c r="C21" s="218" t="s">
        <v>159</v>
      </c>
      <c r="D21" s="218" t="s">
        <v>159</v>
      </c>
      <c r="E21" s="218" t="s">
        <v>159</v>
      </c>
      <c r="F21" s="218" t="s">
        <v>159</v>
      </c>
      <c r="G21" s="48">
        <v>1000</v>
      </c>
      <c r="H21" s="48">
        <f>SUM(B21:G21)</f>
        <v>1000</v>
      </c>
      <c r="I21" s="89"/>
      <c r="J21" s="89"/>
    </row>
    <row r="22" spans="1:10" ht="16.5">
      <c r="A22" s="50"/>
      <c r="I22" s="89"/>
      <c r="J22" s="89"/>
    </row>
    <row r="23" spans="1:10" ht="16.5">
      <c r="A23" s="50" t="s">
        <v>234</v>
      </c>
      <c r="B23" s="101" t="s">
        <v>159</v>
      </c>
      <c r="C23" s="48">
        <f>-228-6</f>
        <v>-234</v>
      </c>
      <c r="D23" s="101" t="s">
        <v>159</v>
      </c>
      <c r="E23" s="101" t="s">
        <v>159</v>
      </c>
      <c r="F23" s="101" t="s">
        <v>159</v>
      </c>
      <c r="G23" s="101">
        <f>-234</f>
        <v>-234</v>
      </c>
      <c r="H23" s="48">
        <f>SUM(B23:G23)</f>
        <v>-468</v>
      </c>
      <c r="I23" s="89"/>
      <c r="J23" s="89"/>
    </row>
    <row r="24" spans="1:10" ht="16.5">
      <c r="A24" s="50"/>
      <c r="I24" s="89"/>
      <c r="J24" s="89"/>
    </row>
    <row r="25" spans="1:10" ht="16.5">
      <c r="A25" s="50" t="s">
        <v>152</v>
      </c>
      <c r="B25" s="101" t="s">
        <v>159</v>
      </c>
      <c r="C25" s="101" t="s">
        <v>159</v>
      </c>
      <c r="D25" s="101" t="s">
        <v>159</v>
      </c>
      <c r="E25" s="101" t="s">
        <v>159</v>
      </c>
      <c r="F25" s="48">
        <f>-35556</f>
        <v>-35556</v>
      </c>
      <c r="G25" s="48">
        <f>-2346</f>
        <v>-2346</v>
      </c>
      <c r="H25" s="48">
        <f>SUM(B25:G25)</f>
        <v>-37902</v>
      </c>
      <c r="I25" s="89"/>
      <c r="J25" s="89"/>
    </row>
    <row r="26" spans="1:10" ht="16.5" hidden="1">
      <c r="A26" s="50"/>
      <c r="I26" s="89"/>
      <c r="J26" s="89"/>
    </row>
    <row r="27" spans="1:10" ht="16.5" hidden="1">
      <c r="A27" s="50" t="s">
        <v>59</v>
      </c>
      <c r="B27" s="48">
        <v>0</v>
      </c>
      <c r="C27" s="48">
        <v>0</v>
      </c>
      <c r="E27" s="48">
        <v>0</v>
      </c>
      <c r="F27" s="48">
        <v>0</v>
      </c>
      <c r="G27" s="48">
        <v>0</v>
      </c>
      <c r="H27" s="48">
        <f>SUM(B27:G27)</f>
        <v>0</v>
      </c>
      <c r="I27" s="89"/>
      <c r="J27" s="89"/>
    </row>
    <row r="28" spans="1:10" ht="16.5" hidden="1">
      <c r="A28" s="50"/>
      <c r="I28" s="89"/>
      <c r="J28" s="89"/>
    </row>
    <row r="29" spans="1:10" ht="16.5" hidden="1">
      <c r="A29" s="50" t="s">
        <v>42</v>
      </c>
      <c r="I29" s="89"/>
      <c r="J29" s="89"/>
    </row>
    <row r="30" spans="1:10" ht="16.5" hidden="1">
      <c r="A30" s="50" t="s">
        <v>43</v>
      </c>
      <c r="B30" s="48">
        <v>0</v>
      </c>
      <c r="C30" s="48">
        <v>0</v>
      </c>
      <c r="E30" s="48">
        <v>0</v>
      </c>
      <c r="F30" s="48">
        <v>0</v>
      </c>
      <c r="G30" s="48">
        <v>0</v>
      </c>
      <c r="H30" s="48">
        <f>SUM(B30:G30)</f>
        <v>0</v>
      </c>
      <c r="I30" s="89"/>
      <c r="J30" s="89"/>
    </row>
    <row r="31" spans="9:10" ht="16.5">
      <c r="I31" s="89"/>
      <c r="J31" s="89"/>
    </row>
    <row r="32" spans="1:10" ht="17.25" thickBot="1">
      <c r="A32" s="50" t="s">
        <v>252</v>
      </c>
      <c r="B32" s="93">
        <f aca="true" t="shared" si="0" ref="B32:G32">SUM(B15:B31)</f>
        <v>66788</v>
      </c>
      <c r="C32" s="93">
        <f t="shared" si="0"/>
        <v>10165</v>
      </c>
      <c r="D32" s="220" t="s">
        <v>159</v>
      </c>
      <c r="E32" s="93">
        <f t="shared" si="0"/>
        <v>-591</v>
      </c>
      <c r="F32" s="93">
        <f t="shared" si="0"/>
        <v>-44081</v>
      </c>
      <c r="G32" s="93">
        <f t="shared" si="0"/>
        <v>5104</v>
      </c>
      <c r="H32" s="93">
        <f>SUM(H15:H31)</f>
        <v>37385</v>
      </c>
      <c r="I32" s="89"/>
      <c r="J32" s="89"/>
    </row>
    <row r="33" spans="9:10" ht="16.5">
      <c r="I33" s="89"/>
      <c r="J33" s="89"/>
    </row>
    <row r="34" spans="9:10" ht="16.5">
      <c r="I34" s="89"/>
      <c r="J34" s="89"/>
    </row>
    <row r="35" spans="1:10" ht="18.75">
      <c r="A35" s="91" t="s">
        <v>250</v>
      </c>
      <c r="I35" s="89"/>
      <c r="J35" s="89"/>
    </row>
    <row r="36" spans="1:10" ht="18.75">
      <c r="A36" s="92" t="s">
        <v>253</v>
      </c>
      <c r="I36" s="89"/>
      <c r="J36" s="89"/>
    </row>
    <row r="37" spans="1:10" ht="16.5">
      <c r="A37" s="94"/>
      <c r="I37" s="89"/>
      <c r="J37" s="89"/>
    </row>
    <row r="38" spans="1:10" ht="16.5">
      <c r="A38" s="50" t="s">
        <v>148</v>
      </c>
      <c r="B38" s="50">
        <v>60717</v>
      </c>
      <c r="C38" s="50">
        <v>6030</v>
      </c>
      <c r="D38" s="218" t="s">
        <v>159</v>
      </c>
      <c r="E38" s="50">
        <f>-602</f>
        <v>-602</v>
      </c>
      <c r="F38" s="101" t="s">
        <v>159</v>
      </c>
      <c r="G38" s="101" t="s">
        <v>159</v>
      </c>
      <c r="H38" s="50">
        <f>SUM(B38:G38)</f>
        <v>66145</v>
      </c>
      <c r="I38" s="89"/>
      <c r="J38" s="89"/>
    </row>
    <row r="39" spans="1:10" ht="16.5">
      <c r="A39" s="50"/>
      <c r="B39" s="50"/>
      <c r="C39" s="50"/>
      <c r="D39" s="50"/>
      <c r="E39" s="50"/>
      <c r="F39" s="50"/>
      <c r="G39" s="50"/>
      <c r="H39" s="50"/>
      <c r="I39" s="89"/>
      <c r="J39" s="89"/>
    </row>
    <row r="40" spans="1:10" ht="16.5">
      <c r="A40" s="50" t="s">
        <v>268</v>
      </c>
      <c r="B40" s="218" t="s">
        <v>159</v>
      </c>
      <c r="C40" s="50">
        <v>803</v>
      </c>
      <c r="D40" s="218" t="s">
        <v>159</v>
      </c>
      <c r="E40" s="218" t="s">
        <v>159</v>
      </c>
      <c r="F40" s="218" t="s">
        <v>159</v>
      </c>
      <c r="G40" s="218" t="s">
        <v>159</v>
      </c>
      <c r="H40" s="50">
        <f>SUM(B40:G40)</f>
        <v>803</v>
      </c>
      <c r="I40" s="89"/>
      <c r="J40" s="89"/>
    </row>
    <row r="41" spans="1:10" ht="16.5">
      <c r="A41" s="50"/>
      <c r="B41" s="50"/>
      <c r="C41" s="50"/>
      <c r="D41" s="50"/>
      <c r="E41" s="50"/>
      <c r="F41" s="50"/>
      <c r="G41" s="50"/>
      <c r="H41" s="50"/>
      <c r="I41" s="89"/>
      <c r="J41" s="89"/>
    </row>
    <row r="42" spans="1:10" ht="16.5">
      <c r="A42" s="50" t="s">
        <v>160</v>
      </c>
      <c r="B42" s="50"/>
      <c r="C42" s="50"/>
      <c r="D42" s="50"/>
      <c r="E42" s="50"/>
      <c r="F42" s="50"/>
      <c r="G42" s="50"/>
      <c r="H42" s="50"/>
      <c r="I42" s="89"/>
      <c r="J42" s="89"/>
    </row>
    <row r="43" spans="1:10" ht="16.5">
      <c r="A43" s="50" t="s">
        <v>161</v>
      </c>
      <c r="B43" s="101" t="s">
        <v>159</v>
      </c>
      <c r="C43" s="101" t="s">
        <v>159</v>
      </c>
      <c r="D43" s="218" t="s">
        <v>159</v>
      </c>
      <c r="E43" s="101" t="s">
        <v>159</v>
      </c>
      <c r="F43" s="101" t="s">
        <v>159</v>
      </c>
      <c r="G43" s="101">
        <v>8800</v>
      </c>
      <c r="H43" s="101">
        <f>SUM(B43:G43)</f>
        <v>8800</v>
      </c>
      <c r="I43" s="89"/>
      <c r="J43" s="89"/>
    </row>
    <row r="44" spans="1:10" ht="16.5">
      <c r="A44" s="50"/>
      <c r="B44" s="50"/>
      <c r="C44" s="50"/>
      <c r="D44" s="50"/>
      <c r="E44" s="50"/>
      <c r="F44" s="50"/>
      <c r="G44" s="50"/>
      <c r="H44" s="50"/>
      <c r="I44" s="89"/>
      <c r="J44" s="89"/>
    </row>
    <row r="45" spans="1:10" ht="16.5">
      <c r="A45" s="50" t="s">
        <v>234</v>
      </c>
      <c r="B45" s="101" t="s">
        <v>159</v>
      </c>
      <c r="C45" s="50">
        <f>-73</f>
        <v>-73</v>
      </c>
      <c r="D45" s="218" t="s">
        <v>159</v>
      </c>
      <c r="E45" s="101" t="s">
        <v>159</v>
      </c>
      <c r="F45" s="101" t="s">
        <v>159</v>
      </c>
      <c r="G45" s="101">
        <f>-943</f>
        <v>-943</v>
      </c>
      <c r="H45" s="50">
        <f>SUM(B45:G45)</f>
        <v>-1016</v>
      </c>
      <c r="I45" s="89"/>
      <c r="J45" s="89"/>
    </row>
    <row r="46" spans="1:10" ht="16.5">
      <c r="A46" s="50"/>
      <c r="B46" s="50"/>
      <c r="C46" s="50"/>
      <c r="D46" s="50"/>
      <c r="E46" s="50"/>
      <c r="F46" s="50"/>
      <c r="G46" s="50"/>
      <c r="H46" s="50"/>
      <c r="I46" s="89"/>
      <c r="J46" s="89"/>
    </row>
    <row r="47" spans="1:10" ht="16.5">
      <c r="A47" s="50" t="s">
        <v>158</v>
      </c>
      <c r="B47" s="101" t="s">
        <v>159</v>
      </c>
      <c r="C47" s="101" t="s">
        <v>159</v>
      </c>
      <c r="D47" s="101" t="s">
        <v>159</v>
      </c>
      <c r="E47" s="101" t="s">
        <v>159</v>
      </c>
      <c r="F47" s="50">
        <f>-8525</f>
        <v>-8525</v>
      </c>
      <c r="G47" s="101">
        <f>-1173</f>
        <v>-1173</v>
      </c>
      <c r="H47" s="50">
        <f>SUM(B47:G47)</f>
        <v>-9698</v>
      </c>
      <c r="I47" s="89"/>
      <c r="J47" s="89"/>
    </row>
    <row r="48" spans="1:10" ht="16.5" hidden="1">
      <c r="A48" s="50"/>
      <c r="B48" s="50"/>
      <c r="C48" s="50"/>
      <c r="D48" s="101" t="s">
        <v>159</v>
      </c>
      <c r="E48" s="50"/>
      <c r="F48" s="50"/>
      <c r="G48" s="50"/>
      <c r="H48" s="50"/>
      <c r="I48" s="89"/>
      <c r="J48" s="89"/>
    </row>
    <row r="49" spans="1:10" ht="16.5" hidden="1">
      <c r="A49" s="50" t="s">
        <v>59</v>
      </c>
      <c r="B49" s="50">
        <v>0</v>
      </c>
      <c r="C49" s="50">
        <v>0</v>
      </c>
      <c r="D49" s="101" t="s">
        <v>159</v>
      </c>
      <c r="E49" s="50">
        <v>0</v>
      </c>
      <c r="F49" s="50">
        <v>0</v>
      </c>
      <c r="G49" s="50"/>
      <c r="H49" s="50">
        <f>SUM(B49:G49)</f>
        <v>0</v>
      </c>
      <c r="I49" s="89"/>
      <c r="J49" s="89"/>
    </row>
    <row r="50" spans="1:10" ht="16.5">
      <c r="A50" s="50"/>
      <c r="B50" s="50"/>
      <c r="C50" s="50"/>
      <c r="D50" s="101"/>
      <c r="E50" s="50"/>
      <c r="F50" s="50"/>
      <c r="G50" s="50"/>
      <c r="H50" s="50"/>
      <c r="I50" s="89"/>
      <c r="J50" s="89"/>
    </row>
    <row r="51" spans="1:10" ht="16.5">
      <c r="A51" s="50" t="s">
        <v>59</v>
      </c>
      <c r="B51" s="101" t="s">
        <v>159</v>
      </c>
      <c r="C51" s="101" t="s">
        <v>159</v>
      </c>
      <c r="D51" s="101">
        <v>11</v>
      </c>
      <c r="E51" s="101" t="s">
        <v>159</v>
      </c>
      <c r="F51" s="101" t="s">
        <v>159</v>
      </c>
      <c r="G51" s="101" t="s">
        <v>159</v>
      </c>
      <c r="H51" s="50">
        <f>SUM(B51:G51)</f>
        <v>11</v>
      </c>
      <c r="I51" s="89"/>
      <c r="J51" s="89"/>
    </row>
    <row r="52" spans="1:10" ht="16.5">
      <c r="A52" s="50"/>
      <c r="B52" s="50"/>
      <c r="C52" s="50"/>
      <c r="D52" s="50"/>
      <c r="E52" s="50"/>
      <c r="F52" s="50"/>
      <c r="G52" s="50"/>
      <c r="H52" s="50"/>
      <c r="I52" s="89"/>
      <c r="J52" s="89"/>
    </row>
    <row r="53" spans="1:10" ht="16.5">
      <c r="A53" s="50" t="s">
        <v>269</v>
      </c>
      <c r="B53" s="101" t="s">
        <v>159</v>
      </c>
      <c r="C53" s="101" t="s">
        <v>159</v>
      </c>
      <c r="D53" s="101">
        <f>-11</f>
        <v>-11</v>
      </c>
      <c r="E53" s="101">
        <v>11</v>
      </c>
      <c r="F53" s="101" t="s">
        <v>159</v>
      </c>
      <c r="G53" s="101" t="s">
        <v>159</v>
      </c>
      <c r="H53" s="101" t="s">
        <v>159</v>
      </c>
      <c r="I53" s="89"/>
      <c r="J53" s="89"/>
    </row>
    <row r="54" spans="1:10" ht="16.5">
      <c r="A54" s="50"/>
      <c r="B54" s="50"/>
      <c r="C54" s="50"/>
      <c r="D54" s="50"/>
      <c r="E54" s="50"/>
      <c r="F54" s="50"/>
      <c r="G54" s="50"/>
      <c r="H54" s="50"/>
      <c r="I54" s="89"/>
      <c r="J54" s="89"/>
    </row>
    <row r="55" spans="1:10" ht="17.25" thickBot="1">
      <c r="A55" s="50" t="s">
        <v>254</v>
      </c>
      <c r="B55" s="100">
        <f aca="true" t="shared" si="1" ref="B55:H55">SUM(B38:B54)</f>
        <v>60717</v>
      </c>
      <c r="C55" s="100">
        <f t="shared" si="1"/>
        <v>6760</v>
      </c>
      <c r="D55" s="100"/>
      <c r="E55" s="198" t="s">
        <v>159</v>
      </c>
      <c r="F55" s="100">
        <f t="shared" si="1"/>
        <v>-8525</v>
      </c>
      <c r="G55" s="100">
        <f t="shared" si="1"/>
        <v>6684</v>
      </c>
      <c r="H55" s="100">
        <f t="shared" si="1"/>
        <v>65045</v>
      </c>
      <c r="I55" s="89"/>
      <c r="J55" s="89"/>
    </row>
    <row r="56" spans="9:10" ht="16.5">
      <c r="I56" s="89"/>
      <c r="J56" s="89"/>
    </row>
    <row r="57" spans="9:10" ht="16.5">
      <c r="I57" s="89"/>
      <c r="J57" s="89"/>
    </row>
    <row r="58" spans="9:10" ht="16.5">
      <c r="I58" s="89"/>
      <c r="J58" s="89"/>
    </row>
    <row r="59" spans="1:10" ht="16.5">
      <c r="A59" s="49" t="s">
        <v>181</v>
      </c>
      <c r="I59" s="89"/>
      <c r="J59" s="89"/>
    </row>
    <row r="60" spans="1:10" ht="16.5">
      <c r="A60" s="49" t="s">
        <v>182</v>
      </c>
      <c r="I60" s="89"/>
      <c r="J60" s="89"/>
    </row>
    <row r="61" spans="1:10" ht="16.5">
      <c r="A61" s="89"/>
      <c r="B61" s="89"/>
      <c r="C61" s="89"/>
      <c r="D61" s="89"/>
      <c r="E61" s="89"/>
      <c r="F61" s="89"/>
      <c r="G61" s="89"/>
      <c r="H61" s="89"/>
      <c r="I61" s="89"/>
      <c r="J61" s="89"/>
    </row>
    <row r="62" ht="15" hidden="1">
      <c r="A62" s="48" t="s">
        <v>33</v>
      </c>
    </row>
    <row r="63" ht="15" hidden="1">
      <c r="A63" s="48" t="s">
        <v>35</v>
      </c>
    </row>
    <row r="64" ht="15" hidden="1">
      <c r="A64" s="48" t="s">
        <v>34</v>
      </c>
    </row>
  </sheetData>
  <printOptions/>
  <pageMargins left="0.83" right="0.5" top="1" bottom="1" header="0.5" footer="0.5"/>
  <pageSetup firstPageNumber="3" useFirstPageNumber="1" fitToHeight="1" fitToWidth="1" horizontalDpi="300" verticalDpi="300" orientation="portrait" paperSize="9" scale="6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J187"/>
  <sheetViews>
    <sheetView showGridLines="0" zoomScale="75" zoomScaleNormal="75" workbookViewId="0" topLeftCell="A13">
      <selection activeCell="A59" sqref="A59"/>
    </sheetView>
  </sheetViews>
  <sheetFormatPr defaultColWidth="9.00390625" defaultRowHeight="14.25"/>
  <cols>
    <col min="1" max="1" width="3.00390625" style="47" customWidth="1"/>
    <col min="2" max="2" width="63.50390625" style="47" customWidth="1"/>
    <col min="3" max="3" width="2.00390625" style="47" customWidth="1"/>
    <col min="4" max="4" width="17.125" style="47" bestFit="1" customWidth="1"/>
    <col min="5" max="5" width="2.50390625" style="47" customWidth="1"/>
    <col min="6" max="6" width="14.625" style="47" customWidth="1"/>
    <col min="7" max="16384" width="10.25390625" style="47" customWidth="1"/>
  </cols>
  <sheetData>
    <row r="1" ht="15.75">
      <c r="A1" s="46" t="s">
        <v>36</v>
      </c>
    </row>
    <row r="2" ht="15.75">
      <c r="A2" s="46" t="s">
        <v>200</v>
      </c>
    </row>
    <row r="3" ht="15">
      <c r="A3" s="115" t="s">
        <v>245</v>
      </c>
    </row>
    <row r="4" spans="1:6" ht="15.75">
      <c r="A4" s="49"/>
      <c r="B4" s="49"/>
      <c r="C4" s="49"/>
      <c r="D4" s="103"/>
      <c r="E4" s="49"/>
      <c r="F4" s="103"/>
    </row>
    <row r="5" spans="1:6" ht="15.75">
      <c r="A5" s="49"/>
      <c r="B5" s="49"/>
      <c r="C5" s="49"/>
      <c r="D5" s="106"/>
      <c r="E5" s="102" t="s">
        <v>255</v>
      </c>
      <c r="F5" s="106"/>
    </row>
    <row r="6" spans="1:6" ht="15.75">
      <c r="A6" s="49"/>
      <c r="B6" s="49"/>
      <c r="C6" s="49"/>
      <c r="D6" s="107" t="s">
        <v>246</v>
      </c>
      <c r="E6" s="49"/>
      <c r="F6" s="107" t="s">
        <v>57</v>
      </c>
    </row>
    <row r="7" spans="1:6" ht="15.75">
      <c r="A7" s="49"/>
      <c r="B7" s="49"/>
      <c r="C7" s="49"/>
      <c r="D7" s="70" t="s">
        <v>6</v>
      </c>
      <c r="E7" s="49"/>
      <c r="F7" s="70" t="s">
        <v>6</v>
      </c>
    </row>
    <row r="8" spans="1:6" ht="15.75" hidden="1">
      <c r="A8" s="49"/>
      <c r="B8" s="49"/>
      <c r="C8" s="49"/>
      <c r="D8" s="103"/>
      <c r="E8" s="49"/>
      <c r="F8" s="103"/>
    </row>
    <row r="9" spans="1:6" ht="15.75">
      <c r="A9" s="46" t="s">
        <v>170</v>
      </c>
      <c r="B9" s="49"/>
      <c r="C9" s="49"/>
      <c r="D9" s="103"/>
      <c r="E9" s="49"/>
      <c r="F9" s="103"/>
    </row>
    <row r="10" spans="1:6" ht="15.75">
      <c r="A10" s="46"/>
      <c r="B10" s="49"/>
      <c r="C10" s="49"/>
      <c r="D10" s="103"/>
      <c r="E10" s="49"/>
      <c r="F10" s="103"/>
    </row>
    <row r="11" spans="1:6" ht="16.5">
      <c r="A11" s="109" t="s">
        <v>50</v>
      </c>
      <c r="B11" s="109"/>
      <c r="C11" s="109"/>
      <c r="D11" s="95">
        <f>-10578-24398</f>
        <v>-34976</v>
      </c>
      <c r="E11" s="49"/>
      <c r="F11" s="95">
        <v>7177</v>
      </c>
    </row>
    <row r="12" spans="1:6" ht="16.5">
      <c r="A12" s="109" t="s">
        <v>30</v>
      </c>
      <c r="B12" s="109"/>
      <c r="C12" s="109"/>
      <c r="D12" s="95"/>
      <c r="E12" s="49"/>
      <c r="F12" s="95"/>
    </row>
    <row r="13" spans="1:6" ht="16.5">
      <c r="A13" s="109"/>
      <c r="B13" s="109" t="s">
        <v>171</v>
      </c>
      <c r="C13" s="109"/>
      <c r="D13" s="95">
        <f>14883+24398</f>
        <v>39281</v>
      </c>
      <c r="E13" s="49"/>
      <c r="F13" s="95">
        <v>5091</v>
      </c>
    </row>
    <row r="14" spans="1:6" ht="16.5">
      <c r="A14" s="109"/>
      <c r="B14" s="109" t="s">
        <v>172</v>
      </c>
      <c r="C14" s="109"/>
      <c r="D14" s="95">
        <v>1335</v>
      </c>
      <c r="E14" s="49"/>
      <c r="F14" s="108">
        <v>-8470</v>
      </c>
    </row>
    <row r="15" spans="1:6" ht="6" customHeight="1">
      <c r="A15" s="109"/>
      <c r="B15" s="109"/>
      <c r="C15" s="109"/>
      <c r="D15" s="104"/>
      <c r="E15" s="49"/>
      <c r="F15" s="104"/>
    </row>
    <row r="16" spans="1:6" ht="16.5">
      <c r="A16" s="109" t="s">
        <v>61</v>
      </c>
      <c r="B16" s="109"/>
      <c r="C16" s="109"/>
      <c r="D16" s="50">
        <f>SUM(D11:D15)</f>
        <v>5640</v>
      </c>
      <c r="E16" s="49"/>
      <c r="F16" s="50">
        <f>SUM(F11:F15)</f>
        <v>3798</v>
      </c>
    </row>
    <row r="17" spans="1:6" ht="16.5">
      <c r="A17" s="109"/>
      <c r="B17" s="109"/>
      <c r="C17" s="109"/>
      <c r="D17" s="95"/>
      <c r="E17" s="49"/>
      <c r="F17" s="95"/>
    </row>
    <row r="18" spans="1:6" ht="16.5">
      <c r="A18" s="109" t="s">
        <v>173</v>
      </c>
      <c r="B18" s="109"/>
      <c r="C18" s="109"/>
      <c r="D18" s="95">
        <v>-6388</v>
      </c>
      <c r="E18" s="49"/>
      <c r="F18" s="95">
        <v>-10245</v>
      </c>
    </row>
    <row r="19" spans="1:6" ht="16.5">
      <c r="A19" s="109" t="s">
        <v>174</v>
      </c>
      <c r="B19" s="109"/>
      <c r="C19" s="109"/>
      <c r="D19" s="95">
        <v>-5006</v>
      </c>
      <c r="E19" s="49"/>
      <c r="F19" s="95">
        <v>25491</v>
      </c>
    </row>
    <row r="20" spans="1:6" ht="6" customHeight="1">
      <c r="A20" s="109"/>
      <c r="B20" s="109"/>
      <c r="C20" s="109"/>
      <c r="D20" s="104"/>
      <c r="E20" s="49"/>
      <c r="F20" s="104"/>
    </row>
    <row r="21" spans="1:6" ht="18" customHeight="1">
      <c r="A21" s="109" t="s">
        <v>31</v>
      </c>
      <c r="B21" s="109"/>
      <c r="C21" s="109"/>
      <c r="D21" s="50">
        <f>SUM(D16:D19)</f>
        <v>-5754</v>
      </c>
      <c r="E21" s="49"/>
      <c r="F21" s="50">
        <f>SUM(F16:F19)</f>
        <v>19044</v>
      </c>
    </row>
    <row r="22" spans="1:6" ht="16.5">
      <c r="A22" s="109" t="s">
        <v>28</v>
      </c>
      <c r="B22" s="109"/>
      <c r="C22" s="109"/>
      <c r="D22" s="95">
        <v>-1122</v>
      </c>
      <c r="E22" s="49"/>
      <c r="F22" s="95">
        <v>-1028</v>
      </c>
    </row>
    <row r="23" spans="1:6" ht="16.5" hidden="1">
      <c r="A23" s="109" t="s">
        <v>40</v>
      </c>
      <c r="B23" s="109"/>
      <c r="C23" s="109"/>
      <c r="D23" s="95">
        <v>0</v>
      </c>
      <c r="E23" s="49"/>
      <c r="F23" s="108" t="s">
        <v>159</v>
      </c>
    </row>
    <row r="24" spans="1:6" ht="16.5">
      <c r="A24" s="109" t="s">
        <v>32</v>
      </c>
      <c r="B24" s="109"/>
      <c r="C24" s="109"/>
      <c r="D24" s="95">
        <v>-706</v>
      </c>
      <c r="E24" s="49"/>
      <c r="F24" s="95">
        <v>-3576</v>
      </c>
    </row>
    <row r="25" spans="1:6" ht="6" customHeight="1">
      <c r="A25" s="109"/>
      <c r="B25" s="109"/>
      <c r="C25" s="109"/>
      <c r="D25" s="104"/>
      <c r="E25" s="49"/>
      <c r="F25" s="104"/>
    </row>
    <row r="26" spans="1:6" ht="18" customHeight="1" thickBot="1">
      <c r="A26" s="110" t="s">
        <v>60</v>
      </c>
      <c r="B26" s="109"/>
      <c r="C26" s="109"/>
      <c r="D26" s="100">
        <f>SUM(D21:D25)</f>
        <v>-7582</v>
      </c>
      <c r="E26" s="49"/>
      <c r="F26" s="100">
        <f>SUM(F21:F25)</f>
        <v>14440</v>
      </c>
    </row>
    <row r="27" spans="1:6" ht="16.5">
      <c r="A27" s="109"/>
      <c r="B27" s="109"/>
      <c r="C27" s="109"/>
      <c r="D27" s="95"/>
      <c r="E27" s="49"/>
      <c r="F27" s="95"/>
    </row>
    <row r="28" spans="1:6" ht="16.5" hidden="1">
      <c r="A28" s="109"/>
      <c r="B28" s="109"/>
      <c r="C28" s="109"/>
      <c r="D28" s="95"/>
      <c r="E28" s="49"/>
      <c r="F28" s="95"/>
    </row>
    <row r="29" spans="1:6" ht="16.5">
      <c r="A29" s="110" t="s">
        <v>175</v>
      </c>
      <c r="B29" s="109"/>
      <c r="C29" s="109"/>
      <c r="D29" s="95"/>
      <c r="E29" s="49"/>
      <c r="F29" s="95"/>
    </row>
    <row r="30" spans="1:6" ht="16.5">
      <c r="A30" s="110"/>
      <c r="B30" s="109"/>
      <c r="C30" s="109"/>
      <c r="D30" s="95"/>
      <c r="E30" s="49"/>
      <c r="F30" s="95"/>
    </row>
    <row r="31" spans="1:6" ht="16.5">
      <c r="A31" s="109" t="s">
        <v>3</v>
      </c>
      <c r="B31" s="109"/>
      <c r="C31" s="109"/>
      <c r="D31" s="95">
        <v>-572</v>
      </c>
      <c r="E31" s="49"/>
      <c r="F31" s="95">
        <v>-533</v>
      </c>
    </row>
    <row r="32" spans="1:6" ht="16.5">
      <c r="A32" s="109" t="s">
        <v>203</v>
      </c>
      <c r="B32" s="109"/>
      <c r="C32" s="109"/>
      <c r="D32" s="95">
        <v>-1169</v>
      </c>
      <c r="E32" s="49"/>
      <c r="F32" s="95">
        <v>-1282</v>
      </c>
    </row>
    <row r="33" spans="1:6" ht="6" customHeight="1">
      <c r="A33" s="109"/>
      <c r="B33" s="109"/>
      <c r="C33" s="109"/>
      <c r="D33" s="104"/>
      <c r="E33" s="49"/>
      <c r="F33" s="104"/>
    </row>
    <row r="34" spans="1:6" ht="18" customHeight="1" thickBot="1">
      <c r="A34" s="110" t="s">
        <v>48</v>
      </c>
      <c r="B34" s="109"/>
      <c r="C34" s="109"/>
      <c r="D34" s="100">
        <f>SUM(D31:D33)</f>
        <v>-1741</v>
      </c>
      <c r="E34" s="49"/>
      <c r="F34" s="100">
        <f>SUM(F31:F32)</f>
        <v>-1815</v>
      </c>
    </row>
    <row r="35" spans="1:6" ht="16.5">
      <c r="A35" s="109"/>
      <c r="B35" s="109"/>
      <c r="C35" s="109"/>
      <c r="D35" s="95"/>
      <c r="E35" s="49"/>
      <c r="F35" s="95"/>
    </row>
    <row r="36" spans="1:6" ht="16.5" hidden="1">
      <c r="A36" s="109"/>
      <c r="B36" s="109"/>
      <c r="C36" s="109"/>
      <c r="D36" s="95"/>
      <c r="E36" s="49"/>
      <c r="F36" s="95"/>
    </row>
    <row r="37" spans="1:6" ht="16.5">
      <c r="A37" s="110" t="s">
        <v>176</v>
      </c>
      <c r="B37" s="109"/>
      <c r="C37" s="109"/>
      <c r="D37" s="95"/>
      <c r="E37" s="49"/>
      <c r="F37" s="95"/>
    </row>
    <row r="38" spans="1:6" ht="16.5">
      <c r="A38" s="110"/>
      <c r="B38" s="109"/>
      <c r="C38" s="109"/>
      <c r="D38" s="95"/>
      <c r="E38" s="49"/>
      <c r="F38" s="95"/>
    </row>
    <row r="39" spans="1:6" ht="16.5">
      <c r="A39" s="109" t="s">
        <v>180</v>
      </c>
      <c r="B39" s="109"/>
      <c r="C39" s="109"/>
      <c r="D39" s="95">
        <v>9000</v>
      </c>
      <c r="E39" s="49"/>
      <c r="F39" s="111" t="s">
        <v>159</v>
      </c>
    </row>
    <row r="40" spans="1:6" ht="16.5">
      <c r="A40" s="109" t="s">
        <v>46</v>
      </c>
      <c r="B40" s="109"/>
      <c r="C40" s="109"/>
      <c r="D40" s="108" t="s">
        <v>159</v>
      </c>
      <c r="E40" s="49"/>
      <c r="F40" s="95">
        <v>8800</v>
      </c>
    </row>
    <row r="41" spans="1:6" ht="16.5">
      <c r="A41" s="109" t="s">
        <v>177</v>
      </c>
      <c r="B41" s="109"/>
      <c r="C41" s="109"/>
      <c r="D41" s="95">
        <v>-2152</v>
      </c>
      <c r="E41" s="49"/>
      <c r="F41" s="95">
        <v>-23056</v>
      </c>
    </row>
    <row r="42" spans="1:6" ht="6" customHeight="1">
      <c r="A42" s="109"/>
      <c r="B42" s="109"/>
      <c r="C42" s="109"/>
      <c r="D42" s="95"/>
      <c r="E42" s="49"/>
      <c r="F42" s="95"/>
    </row>
    <row r="43" spans="1:6" ht="18" customHeight="1" thickBot="1">
      <c r="A43" s="110" t="s">
        <v>49</v>
      </c>
      <c r="B43" s="109"/>
      <c r="C43" s="109"/>
      <c r="D43" s="100">
        <f>SUM(D39:D42)</f>
        <v>6848</v>
      </c>
      <c r="E43" s="49"/>
      <c r="F43" s="100">
        <f>SUM(F39:F42)</f>
        <v>-14256</v>
      </c>
    </row>
    <row r="44" spans="1:6" ht="16.5">
      <c r="A44" s="109"/>
      <c r="B44" s="109"/>
      <c r="C44" s="109"/>
      <c r="D44" s="95"/>
      <c r="E44" s="49"/>
      <c r="F44" s="95"/>
    </row>
    <row r="45" spans="1:6" ht="16.5">
      <c r="A45" s="109" t="s">
        <v>12</v>
      </c>
      <c r="B45" s="109"/>
      <c r="C45" s="109"/>
      <c r="D45" s="50">
        <f>D26+D34+D43</f>
        <v>-2475</v>
      </c>
      <c r="E45" s="49"/>
      <c r="F45" s="50">
        <f>F26+F34+F43</f>
        <v>-1631</v>
      </c>
    </row>
    <row r="46" spans="1:6" ht="16.5">
      <c r="A46" s="109"/>
      <c r="B46" s="109"/>
      <c r="C46" s="109"/>
      <c r="D46" s="95"/>
      <c r="E46" s="49"/>
      <c r="F46" s="95"/>
    </row>
    <row r="47" spans="1:6" ht="16.5">
      <c r="A47" s="109" t="s">
        <v>178</v>
      </c>
      <c r="B47" s="109"/>
      <c r="C47" s="109"/>
      <c r="D47" s="95">
        <v>-5894</v>
      </c>
      <c r="E47" s="49"/>
      <c r="F47" s="95">
        <f>-7147</f>
        <v>-7147</v>
      </c>
    </row>
    <row r="48" spans="1:6" ht="16.5">
      <c r="A48" s="109"/>
      <c r="B48" s="109"/>
      <c r="C48" s="109"/>
      <c r="D48" s="95"/>
      <c r="E48" s="49"/>
      <c r="F48" s="95"/>
    </row>
    <row r="49" spans="1:6" ht="17.25" thickBot="1">
      <c r="A49" s="109" t="s">
        <v>29</v>
      </c>
      <c r="B49" s="109"/>
      <c r="C49" s="109"/>
      <c r="D49" s="100">
        <f>SUM(D45:D48)</f>
        <v>-8369</v>
      </c>
      <c r="E49" s="49"/>
      <c r="F49" s="100">
        <f>SUM(F45:F48)</f>
        <v>-8778</v>
      </c>
    </row>
    <row r="50" spans="1:6" ht="16.5">
      <c r="A50" s="109"/>
      <c r="B50" s="109"/>
      <c r="C50" s="109"/>
      <c r="D50" s="95"/>
      <c r="E50" s="49"/>
      <c r="F50" s="95"/>
    </row>
    <row r="51" spans="1:6" ht="16.5">
      <c r="A51" s="109"/>
      <c r="B51" s="109"/>
      <c r="C51" s="109"/>
      <c r="D51" s="95"/>
      <c r="E51" s="49"/>
      <c r="F51" s="95"/>
    </row>
    <row r="52" spans="1:8" ht="16.5">
      <c r="A52" s="109" t="s">
        <v>179</v>
      </c>
      <c r="B52" s="109"/>
      <c r="C52" s="109"/>
      <c r="D52" s="95"/>
      <c r="E52" s="49"/>
      <c r="F52" s="95"/>
      <c r="H52" s="48"/>
    </row>
    <row r="53" spans="1:6" ht="16.5">
      <c r="A53" s="109"/>
      <c r="B53" s="109"/>
      <c r="C53" s="109"/>
      <c r="D53" s="98" t="s">
        <v>116</v>
      </c>
      <c r="E53" s="46"/>
      <c r="F53" s="98" t="s">
        <v>116</v>
      </c>
    </row>
    <row r="54" spans="1:6" ht="16.5">
      <c r="A54" s="109"/>
      <c r="B54" s="109"/>
      <c r="C54" s="109"/>
      <c r="D54" s="58" t="s">
        <v>246</v>
      </c>
      <c r="E54" s="46"/>
      <c r="F54" s="58" t="s">
        <v>57</v>
      </c>
    </row>
    <row r="55" spans="1:6" ht="16.5">
      <c r="A55" s="109"/>
      <c r="B55" s="109"/>
      <c r="C55" s="109"/>
      <c r="D55" s="58" t="s">
        <v>6</v>
      </c>
      <c r="E55" s="46"/>
      <c r="F55" s="58" t="s">
        <v>6</v>
      </c>
    </row>
    <row r="56" spans="1:6" ht="16.5">
      <c r="A56" s="109"/>
      <c r="B56" s="109"/>
      <c r="C56" s="109"/>
      <c r="D56" s="101"/>
      <c r="E56" s="49"/>
      <c r="F56" s="101"/>
    </row>
    <row r="57" spans="1:9" ht="16.5">
      <c r="A57" s="109" t="s">
        <v>228</v>
      </c>
      <c r="B57" s="109"/>
      <c r="C57" s="109"/>
      <c r="D57" s="50">
        <v>989</v>
      </c>
      <c r="E57" s="49"/>
      <c r="F57" s="50">
        <v>937</v>
      </c>
      <c r="H57" s="105"/>
      <c r="I57" s="48"/>
    </row>
    <row r="58" spans="1:9" ht="16.5">
      <c r="A58" s="109" t="s">
        <v>47</v>
      </c>
      <c r="B58" s="109"/>
      <c r="C58" s="109"/>
      <c r="D58" s="50">
        <v>-9358</v>
      </c>
      <c r="E58" s="49"/>
      <c r="F58" s="50">
        <v>-9715</v>
      </c>
      <c r="I58" s="48"/>
    </row>
    <row r="59" spans="1:9" ht="16.5" thickBot="1">
      <c r="A59" s="49"/>
      <c r="B59" s="49"/>
      <c r="C59" s="49"/>
      <c r="D59" s="100">
        <f>SUM(D54:D58)</f>
        <v>-8369</v>
      </c>
      <c r="E59" s="49"/>
      <c r="F59" s="100">
        <f>SUM(F54:F58)</f>
        <v>-8778</v>
      </c>
      <c r="I59" s="48"/>
    </row>
    <row r="60" spans="1:6" ht="15.75">
      <c r="A60" s="49"/>
      <c r="B60" s="49"/>
      <c r="C60" s="49"/>
      <c r="D60" s="95"/>
      <c r="E60" s="49"/>
      <c r="F60" s="95"/>
    </row>
    <row r="61" spans="1:6" ht="15.75">
      <c r="A61" s="49"/>
      <c r="B61" s="49"/>
      <c r="C61" s="49"/>
      <c r="D61" s="50"/>
      <c r="E61" s="49"/>
      <c r="F61" s="50"/>
    </row>
    <row r="62" spans="1:10" s="48" customFormat="1" ht="16.5">
      <c r="A62" s="49" t="s">
        <v>201</v>
      </c>
      <c r="I62" s="89"/>
      <c r="J62" s="89"/>
    </row>
    <row r="63" spans="1:10" s="48" customFormat="1" ht="16.5">
      <c r="A63" s="49" t="s">
        <v>202</v>
      </c>
      <c r="I63" s="89"/>
      <c r="J63" s="89"/>
    </row>
    <row r="64" spans="1:6" ht="15.75">
      <c r="A64" s="49"/>
      <c r="B64" s="49"/>
      <c r="C64" s="49"/>
      <c r="D64" s="50"/>
      <c r="E64" s="49"/>
      <c r="F64" s="50"/>
    </row>
    <row r="65" spans="4:6" ht="15">
      <c r="D65" s="48"/>
      <c r="F65" s="48"/>
    </row>
    <row r="66" spans="4:6" ht="15">
      <c r="D66" s="48"/>
      <c r="F66" s="48"/>
    </row>
    <row r="67" spans="4:6" ht="15">
      <c r="D67" s="48"/>
      <c r="F67" s="48"/>
    </row>
    <row r="68" spans="4:6" ht="15">
      <c r="D68" s="48"/>
      <c r="F68" s="48"/>
    </row>
    <row r="69" spans="4:6" ht="15">
      <c r="D69" s="48"/>
      <c r="F69" s="48"/>
    </row>
    <row r="70" spans="4:6" ht="15">
      <c r="D70" s="48"/>
      <c r="F70" s="48"/>
    </row>
    <row r="71" spans="4:6" ht="15">
      <c r="D71" s="48"/>
      <c r="F71" s="48"/>
    </row>
    <row r="72" spans="4:6" ht="15">
      <c r="D72" s="48"/>
      <c r="F72" s="48"/>
    </row>
    <row r="73" spans="4:6" ht="15">
      <c r="D73" s="48"/>
      <c r="F73" s="48"/>
    </row>
    <row r="74" spans="4:6" ht="15">
      <c r="D74" s="48"/>
      <c r="F74" s="48"/>
    </row>
    <row r="75" spans="4:6" ht="15">
      <c r="D75" s="48"/>
      <c r="F75" s="48"/>
    </row>
    <row r="76" spans="4:6" ht="15">
      <c r="D76" s="48"/>
      <c r="F76" s="48"/>
    </row>
    <row r="77" spans="4:6" ht="15">
      <c r="D77" s="48"/>
      <c r="F77" s="48"/>
    </row>
    <row r="78" spans="4:6" ht="15">
      <c r="D78" s="48"/>
      <c r="F78" s="48"/>
    </row>
    <row r="79" spans="4:6" ht="15">
      <c r="D79" s="48"/>
      <c r="F79" s="48"/>
    </row>
    <row r="80" spans="4:6" ht="15">
      <c r="D80" s="48"/>
      <c r="F80" s="48"/>
    </row>
    <row r="81" spans="4:6" ht="15">
      <c r="D81" s="48"/>
      <c r="F81" s="48"/>
    </row>
    <row r="82" spans="4:6" ht="15">
      <c r="D82" s="48"/>
      <c r="F82" s="48"/>
    </row>
    <row r="83" spans="4:6" ht="15">
      <c r="D83" s="48"/>
      <c r="F83" s="48"/>
    </row>
    <row r="84" spans="4:6" ht="15">
      <c r="D84" s="48"/>
      <c r="F84" s="48"/>
    </row>
    <row r="85" spans="4:6" ht="15">
      <c r="D85" s="48"/>
      <c r="F85" s="48"/>
    </row>
    <row r="86" spans="4:6" ht="15">
      <c r="D86" s="48"/>
      <c r="F86" s="48"/>
    </row>
    <row r="87" spans="4:6" ht="15">
      <c r="D87" s="48"/>
      <c r="F87" s="48"/>
    </row>
    <row r="88" spans="4:6" ht="15">
      <c r="D88" s="48"/>
      <c r="F88" s="48"/>
    </row>
    <row r="89" spans="4:6" ht="15">
      <c r="D89" s="48"/>
      <c r="F89" s="48"/>
    </row>
    <row r="90" spans="4:6" ht="15">
      <c r="D90" s="48"/>
      <c r="F90" s="48"/>
    </row>
    <row r="91" spans="4:6" ht="15">
      <c r="D91" s="48"/>
      <c r="F91" s="48"/>
    </row>
    <row r="92" spans="4:6" ht="15">
      <c r="D92" s="48"/>
      <c r="F92" s="48"/>
    </row>
    <row r="93" spans="4:6" ht="15">
      <c r="D93" s="48"/>
      <c r="F93" s="48"/>
    </row>
    <row r="94" spans="4:6" ht="15">
      <c r="D94" s="48"/>
      <c r="F94" s="48"/>
    </row>
    <row r="95" spans="4:6" ht="15">
      <c r="D95" s="48"/>
      <c r="F95" s="48"/>
    </row>
    <row r="96" spans="4:6" ht="15">
      <c r="D96" s="48"/>
      <c r="F96" s="48"/>
    </row>
    <row r="97" spans="4:6" ht="15">
      <c r="D97" s="48"/>
      <c r="F97" s="48"/>
    </row>
    <row r="98" spans="4:6" ht="15">
      <c r="D98" s="48"/>
      <c r="F98" s="48"/>
    </row>
    <row r="99" spans="4:6" ht="15">
      <c r="D99" s="48"/>
      <c r="F99" s="48"/>
    </row>
    <row r="100" spans="4:6" ht="15">
      <c r="D100" s="48"/>
      <c r="F100" s="48"/>
    </row>
    <row r="101" spans="4:6" ht="15">
      <c r="D101" s="48"/>
      <c r="F101" s="48"/>
    </row>
    <row r="102" spans="4:6" ht="15">
      <c r="D102" s="48"/>
      <c r="F102" s="48"/>
    </row>
    <row r="103" spans="4:6" ht="15">
      <c r="D103" s="48"/>
      <c r="F103" s="48"/>
    </row>
    <row r="104" spans="4:6" ht="15">
      <c r="D104" s="48"/>
      <c r="F104" s="48"/>
    </row>
    <row r="105" spans="4:6" ht="15">
      <c r="D105" s="48"/>
      <c r="F105" s="48"/>
    </row>
    <row r="106" spans="4:6" ht="15">
      <c r="D106" s="48"/>
      <c r="F106" s="48"/>
    </row>
    <row r="107" spans="4:6" ht="15">
      <c r="D107" s="48"/>
      <c r="F107" s="48"/>
    </row>
    <row r="108" spans="4:6" ht="15">
      <c r="D108" s="48"/>
      <c r="F108" s="48"/>
    </row>
    <row r="109" spans="4:6" ht="15">
      <c r="D109" s="48"/>
      <c r="F109" s="48"/>
    </row>
    <row r="110" spans="4:6" ht="15">
      <c r="D110" s="48"/>
      <c r="F110" s="48"/>
    </row>
    <row r="111" spans="4:6" ht="15">
      <c r="D111" s="48"/>
      <c r="F111" s="48"/>
    </row>
    <row r="112" spans="4:6" ht="15">
      <c r="D112" s="48"/>
      <c r="F112" s="48"/>
    </row>
    <row r="113" spans="4:6" ht="15">
      <c r="D113" s="48"/>
      <c r="F113" s="48"/>
    </row>
    <row r="114" spans="4:6" ht="15">
      <c r="D114" s="48"/>
      <c r="F114" s="48"/>
    </row>
    <row r="115" spans="4:6" ht="15">
      <c r="D115" s="48"/>
      <c r="F115" s="48"/>
    </row>
    <row r="116" spans="4:6" ht="15">
      <c r="D116" s="48"/>
      <c r="F116" s="48"/>
    </row>
    <row r="117" spans="4:6" ht="15">
      <c r="D117" s="48"/>
      <c r="F117" s="48"/>
    </row>
    <row r="118" spans="4:6" ht="15">
      <c r="D118" s="48"/>
      <c r="F118" s="48"/>
    </row>
    <row r="119" spans="4:6" ht="15">
      <c r="D119" s="48"/>
      <c r="F119" s="48"/>
    </row>
    <row r="120" spans="4:6" ht="15">
      <c r="D120" s="48"/>
      <c r="F120" s="48"/>
    </row>
    <row r="121" spans="4:6" ht="15">
      <c r="D121" s="48"/>
      <c r="F121" s="48"/>
    </row>
    <row r="122" spans="4:6" ht="15">
      <c r="D122" s="48"/>
      <c r="F122" s="48"/>
    </row>
    <row r="123" spans="4:6" ht="15">
      <c r="D123" s="48"/>
      <c r="F123" s="48"/>
    </row>
    <row r="124" spans="4:6" ht="15">
      <c r="D124" s="48"/>
      <c r="F124" s="48"/>
    </row>
    <row r="125" spans="4:6" ht="15">
      <c r="D125" s="48"/>
      <c r="F125" s="48"/>
    </row>
    <row r="126" spans="4:6" ht="15">
      <c r="D126" s="48"/>
      <c r="F126" s="48"/>
    </row>
    <row r="127" spans="4:6" ht="15">
      <c r="D127" s="48"/>
      <c r="F127" s="48"/>
    </row>
    <row r="128" spans="4:6" ht="15">
      <c r="D128" s="48"/>
      <c r="F128" s="48"/>
    </row>
    <row r="129" spans="4:6" ht="15">
      <c r="D129" s="48"/>
      <c r="F129" s="48"/>
    </row>
    <row r="130" spans="4:6" ht="15">
      <c r="D130" s="48"/>
      <c r="F130" s="48"/>
    </row>
    <row r="131" spans="4:6" ht="15">
      <c r="D131" s="48"/>
      <c r="F131" s="48"/>
    </row>
    <row r="132" spans="4:6" ht="15">
      <c r="D132" s="48"/>
      <c r="F132" s="48"/>
    </row>
    <row r="133" spans="4:6" ht="15">
      <c r="D133" s="48"/>
      <c r="F133" s="48"/>
    </row>
    <row r="134" spans="4:6" ht="15">
      <c r="D134" s="48"/>
      <c r="F134" s="48"/>
    </row>
    <row r="135" spans="4:6" ht="15">
      <c r="D135" s="48"/>
      <c r="F135" s="48"/>
    </row>
    <row r="136" spans="4:6" ht="15">
      <c r="D136" s="48"/>
      <c r="F136" s="48"/>
    </row>
    <row r="137" spans="4:6" ht="15">
      <c r="D137" s="48"/>
      <c r="F137" s="48"/>
    </row>
    <row r="138" spans="4:6" ht="15">
      <c r="D138" s="48"/>
      <c r="F138" s="48"/>
    </row>
    <row r="139" spans="4:6" ht="15">
      <c r="D139" s="48"/>
      <c r="F139" s="48"/>
    </row>
    <row r="140" spans="4:6" ht="15">
      <c r="D140" s="48"/>
      <c r="F140" s="48"/>
    </row>
    <row r="141" spans="4:6" ht="15">
      <c r="D141" s="48"/>
      <c r="F141" s="48"/>
    </row>
    <row r="142" spans="4:6" ht="15">
      <c r="D142" s="48"/>
      <c r="F142" s="48"/>
    </row>
    <row r="143" spans="4:6" ht="15">
      <c r="D143" s="48"/>
      <c r="F143" s="48"/>
    </row>
    <row r="144" spans="4:6" ht="15">
      <c r="D144" s="48"/>
      <c r="F144" s="48"/>
    </row>
    <row r="145" spans="4:6" ht="15">
      <c r="D145" s="48"/>
      <c r="F145" s="48"/>
    </row>
    <row r="146" spans="4:6" ht="15">
      <c r="D146" s="48"/>
      <c r="F146" s="48"/>
    </row>
    <row r="147" spans="4:6" ht="15">
      <c r="D147" s="48"/>
      <c r="F147" s="48"/>
    </row>
    <row r="148" spans="4:6" ht="15">
      <c r="D148" s="48"/>
      <c r="F148" s="48"/>
    </row>
    <row r="149" spans="4:6" ht="15">
      <c r="D149" s="48"/>
      <c r="F149" s="48"/>
    </row>
    <row r="150" spans="4:6" ht="15">
      <c r="D150" s="48"/>
      <c r="F150" s="48"/>
    </row>
    <row r="151" spans="4:6" ht="15">
      <c r="D151" s="48"/>
      <c r="F151" s="48"/>
    </row>
    <row r="152" spans="4:6" ht="15">
      <c r="D152" s="48"/>
      <c r="F152" s="48"/>
    </row>
    <row r="153" spans="4:6" ht="15">
      <c r="D153" s="48"/>
      <c r="F153" s="48"/>
    </row>
    <row r="154" spans="4:6" ht="15">
      <c r="D154" s="48"/>
      <c r="F154" s="48"/>
    </row>
    <row r="155" spans="4:6" ht="15">
      <c r="D155" s="48"/>
      <c r="F155" s="48"/>
    </row>
    <row r="156" spans="4:6" ht="15">
      <c r="D156" s="48"/>
      <c r="F156" s="48"/>
    </row>
    <row r="157" spans="4:6" ht="15">
      <c r="D157" s="48"/>
      <c r="F157" s="48"/>
    </row>
    <row r="158" spans="4:6" ht="15">
      <c r="D158" s="48"/>
      <c r="F158" s="48"/>
    </row>
    <row r="159" spans="4:6" ht="15">
      <c r="D159" s="48"/>
      <c r="F159" s="48"/>
    </row>
    <row r="160" spans="4:6" ht="15">
      <c r="D160" s="48"/>
      <c r="F160" s="48"/>
    </row>
    <row r="161" spans="4:6" ht="15">
      <c r="D161" s="48"/>
      <c r="F161" s="48"/>
    </row>
    <row r="162" spans="4:6" ht="15">
      <c r="D162" s="48"/>
      <c r="F162" s="48"/>
    </row>
    <row r="163" spans="4:6" ht="15">
      <c r="D163" s="48"/>
      <c r="F163" s="48"/>
    </row>
    <row r="164" spans="4:6" ht="15">
      <c r="D164" s="48"/>
      <c r="F164" s="48"/>
    </row>
    <row r="165" spans="4:6" ht="15">
      <c r="D165" s="48"/>
      <c r="F165" s="48"/>
    </row>
    <row r="166" spans="4:6" ht="15">
      <c r="D166" s="48"/>
      <c r="F166" s="48"/>
    </row>
    <row r="167" spans="4:6" ht="15">
      <c r="D167" s="48"/>
      <c r="F167" s="48"/>
    </row>
    <row r="168" spans="4:6" ht="15">
      <c r="D168" s="48"/>
      <c r="F168" s="48"/>
    </row>
    <row r="169" spans="4:6" ht="15">
      <c r="D169" s="48"/>
      <c r="F169" s="48"/>
    </row>
    <row r="170" spans="4:6" ht="15">
      <c r="D170" s="48"/>
      <c r="F170" s="48"/>
    </row>
    <row r="171" spans="4:6" ht="15">
      <c r="D171" s="48"/>
      <c r="F171" s="48"/>
    </row>
    <row r="172" spans="4:6" ht="15">
      <c r="D172" s="48"/>
      <c r="F172" s="48"/>
    </row>
    <row r="173" spans="4:6" ht="15">
      <c r="D173" s="48"/>
      <c r="F173" s="48"/>
    </row>
    <row r="174" spans="4:6" ht="15">
      <c r="D174" s="48"/>
      <c r="F174" s="48"/>
    </row>
    <row r="175" spans="4:6" ht="15">
      <c r="D175" s="48"/>
      <c r="F175" s="48"/>
    </row>
    <row r="176" spans="4:6" ht="15">
      <c r="D176" s="48"/>
      <c r="F176" s="48"/>
    </row>
    <row r="177" spans="4:6" ht="15">
      <c r="D177" s="48"/>
      <c r="F177" s="48"/>
    </row>
    <row r="178" spans="4:6" ht="15">
      <c r="D178" s="48"/>
      <c r="F178" s="48"/>
    </row>
    <row r="179" spans="4:6" ht="15">
      <c r="D179" s="48"/>
      <c r="F179" s="48"/>
    </row>
    <row r="180" spans="4:6" ht="15">
      <c r="D180" s="48"/>
      <c r="F180" s="48"/>
    </row>
    <row r="181" spans="4:6" ht="15">
      <c r="D181" s="48"/>
      <c r="F181" s="48"/>
    </row>
    <row r="182" spans="4:6" ht="15">
      <c r="D182" s="48"/>
      <c r="F182" s="48"/>
    </row>
    <row r="183" spans="4:6" ht="15">
      <c r="D183" s="48"/>
      <c r="F183" s="48"/>
    </row>
    <row r="184" spans="4:6" ht="15">
      <c r="D184" s="48"/>
      <c r="F184" s="48"/>
    </row>
    <row r="185" spans="4:6" ht="15">
      <c r="D185" s="48"/>
      <c r="F185" s="48"/>
    </row>
    <row r="186" spans="4:6" ht="15">
      <c r="D186" s="48"/>
      <c r="F186" s="48"/>
    </row>
    <row r="187" spans="4:6" ht="15">
      <c r="D187" s="48"/>
      <c r="F187" s="48"/>
    </row>
  </sheetData>
  <printOptions/>
  <pageMargins left="1.141732283464567" right="0.7480314960629921" top="0.984251968503937" bottom="0.984251968503937" header="0.5118110236220472" footer="0.5118110236220472"/>
  <pageSetup firstPageNumber="4" useFirstPageNumber="1" fitToHeight="1" fitToWidth="1" horizontalDpi="300" verticalDpi="300" orientation="portrait" paperSize="9" scale="7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440"/>
  <sheetViews>
    <sheetView showGridLines="0" tabSelected="1" workbookViewId="0" topLeftCell="A338">
      <selection activeCell="E142" sqref="E142"/>
    </sheetView>
  </sheetViews>
  <sheetFormatPr defaultColWidth="9.00390625" defaultRowHeight="14.25"/>
  <cols>
    <col min="1" max="1" width="4.00390625" style="5" customWidth="1"/>
    <col min="2" max="2" width="10.125" style="2" customWidth="1"/>
    <col min="3" max="3" width="12.875" style="2" customWidth="1"/>
    <col min="4" max="5" width="10.25390625" style="2" customWidth="1"/>
    <col min="6" max="6" width="10.125" style="2" customWidth="1"/>
    <col min="7" max="8" width="8.75390625" style="2" customWidth="1"/>
    <col min="9" max="9" width="4.00390625" style="2" customWidth="1"/>
    <col min="10" max="10" width="0.74609375" style="3" customWidth="1"/>
    <col min="11" max="11" width="8.875" style="2" customWidth="1"/>
    <col min="12" max="12" width="9.125" style="2" customWidth="1"/>
    <col min="13" max="13" width="8.125" style="2" bestFit="1" customWidth="1"/>
    <col min="14" max="16384" width="9.00390625" style="2" customWidth="1"/>
  </cols>
  <sheetData>
    <row r="1" ht="11.25">
      <c r="A1" s="1" t="s">
        <v>133</v>
      </c>
    </row>
    <row r="2" ht="11.25">
      <c r="A2" s="1" t="s">
        <v>134</v>
      </c>
    </row>
    <row r="3" ht="11.25">
      <c r="A3" s="1"/>
    </row>
    <row r="4" spans="1:3" ht="11.25">
      <c r="A4" s="4"/>
      <c r="B4" s="3"/>
      <c r="C4" s="3"/>
    </row>
    <row r="5" ht="11.25">
      <c r="A5" s="5" t="s">
        <v>135</v>
      </c>
    </row>
    <row r="8" spans="1:2" ht="11.25">
      <c r="A8" s="5" t="s">
        <v>65</v>
      </c>
      <c r="B8" s="6" t="s">
        <v>66</v>
      </c>
    </row>
    <row r="12" ht="11.25">
      <c r="K12" s="7"/>
    </row>
    <row r="22" spans="1:2" ht="11.25">
      <c r="A22" s="5" t="s">
        <v>67</v>
      </c>
      <c r="B22" s="6" t="s">
        <v>136</v>
      </c>
    </row>
    <row r="70" spans="1:2" ht="11.25">
      <c r="A70" s="5" t="s">
        <v>67</v>
      </c>
      <c r="B70" s="6" t="s">
        <v>137</v>
      </c>
    </row>
    <row r="117" spans="1:2" ht="11.25">
      <c r="A117" s="5" t="s">
        <v>69</v>
      </c>
      <c r="B117" s="6" t="s">
        <v>68</v>
      </c>
    </row>
    <row r="123" spans="1:2" ht="11.25">
      <c r="A123" s="5" t="s">
        <v>71</v>
      </c>
      <c r="B123" s="6" t="s">
        <v>70</v>
      </c>
    </row>
    <row r="124" spans="1:2" ht="11.25">
      <c r="A124" s="8"/>
      <c r="B124" s="6"/>
    </row>
    <row r="125" spans="1:2" ht="11.25">
      <c r="A125" s="8"/>
      <c r="B125" s="6"/>
    </row>
    <row r="126" spans="1:2" ht="11.25">
      <c r="A126" s="8"/>
      <c r="B126" s="6"/>
    </row>
    <row r="127" spans="1:3" ht="12.75">
      <c r="A127" s="8"/>
      <c r="B127" s="9"/>
      <c r="C127" s="3"/>
    </row>
    <row r="128" spans="1:3" ht="12.75">
      <c r="A128" s="8"/>
      <c r="B128" s="9"/>
      <c r="C128" s="3"/>
    </row>
    <row r="129" spans="1:3" ht="11.25">
      <c r="A129" s="8"/>
      <c r="B129" s="3"/>
      <c r="C129" s="3"/>
    </row>
    <row r="130" spans="1:3" ht="11.25">
      <c r="A130" s="8"/>
      <c r="B130" s="3"/>
      <c r="C130" s="3"/>
    </row>
    <row r="131" spans="1:2" ht="11.25">
      <c r="A131" s="5" t="s">
        <v>73</v>
      </c>
      <c r="B131" s="6" t="s">
        <v>72</v>
      </c>
    </row>
    <row r="143" spans="1:2" ht="11.25">
      <c r="A143" s="5" t="s">
        <v>76</v>
      </c>
      <c r="B143" s="6" t="s">
        <v>74</v>
      </c>
    </row>
    <row r="145" ht="12.75">
      <c r="B145" s="10" t="s">
        <v>75</v>
      </c>
    </row>
    <row r="149" spans="1:2" ht="11.25">
      <c r="A149" s="5" t="s">
        <v>78</v>
      </c>
      <c r="B149" s="11" t="s">
        <v>77</v>
      </c>
    </row>
    <row r="154" ht="11.25">
      <c r="B154" s="11"/>
    </row>
    <row r="156" spans="1:13" s="3" customFormat="1" ht="11.25">
      <c r="A156" s="12" t="s">
        <v>80</v>
      </c>
      <c r="B156" s="11" t="s">
        <v>79</v>
      </c>
      <c r="K156" s="2"/>
      <c r="L156" s="2"/>
      <c r="M156" s="2"/>
    </row>
    <row r="157" spans="1:13" s="3" customFormat="1" ht="11.25" customHeight="1">
      <c r="A157" s="12"/>
      <c r="K157" s="2"/>
      <c r="L157" s="2"/>
      <c r="M157" s="2"/>
    </row>
    <row r="158" spans="1:13" s="3" customFormat="1" ht="11.25">
      <c r="A158" s="12"/>
      <c r="K158" s="2"/>
      <c r="L158" s="2"/>
      <c r="M158" s="2"/>
    </row>
    <row r="159" spans="1:13" s="3" customFormat="1" ht="11.25">
      <c r="A159" s="12"/>
      <c r="K159" s="2"/>
      <c r="L159" s="2"/>
      <c r="M159" s="2"/>
    </row>
    <row r="160" spans="1:13" s="3" customFormat="1" ht="11.25">
      <c r="A160" s="12"/>
      <c r="K160" s="2"/>
      <c r="L160" s="2"/>
      <c r="M160" s="2"/>
    </row>
    <row r="161" spans="1:13" s="3" customFormat="1" ht="11.25">
      <c r="A161" s="12"/>
      <c r="K161" s="2"/>
      <c r="L161" s="2"/>
      <c r="M161" s="2"/>
    </row>
    <row r="162" spans="1:13" s="3" customFormat="1" ht="11.25">
      <c r="A162" s="12" t="s">
        <v>88</v>
      </c>
      <c r="B162" s="11" t="s">
        <v>81</v>
      </c>
      <c r="H162" s="13"/>
      <c r="K162" s="2"/>
      <c r="L162" s="2"/>
      <c r="M162" s="2"/>
    </row>
    <row r="163" spans="11:13" s="3" customFormat="1" ht="11.25">
      <c r="K163" s="2"/>
      <c r="L163" s="2"/>
      <c r="M163" s="2"/>
    </row>
    <row r="164" spans="1:13" s="3" customFormat="1" ht="11.25">
      <c r="A164" s="12"/>
      <c r="B164" s="14"/>
      <c r="D164" s="15"/>
      <c r="E164" s="15"/>
      <c r="F164" s="15"/>
      <c r="G164" s="15"/>
      <c r="H164" s="249" t="s">
        <v>82</v>
      </c>
      <c r="I164" s="249"/>
      <c r="K164" s="2"/>
      <c r="L164" s="2"/>
      <c r="M164" s="2"/>
    </row>
    <row r="165" spans="1:9" s="3" customFormat="1" ht="11.25">
      <c r="A165" s="12"/>
      <c r="B165" s="14"/>
      <c r="D165" s="15"/>
      <c r="E165" s="15"/>
      <c r="F165" s="250" t="s">
        <v>2</v>
      </c>
      <c r="G165" s="250"/>
      <c r="H165" s="250" t="s">
        <v>83</v>
      </c>
      <c r="I165" s="250"/>
    </row>
    <row r="166" spans="1:10" s="3" customFormat="1" ht="11.25">
      <c r="A166" s="12"/>
      <c r="B166" s="18"/>
      <c r="C166" s="13"/>
      <c r="D166" s="19"/>
      <c r="E166" s="19"/>
      <c r="F166" s="20"/>
      <c r="G166" s="16"/>
      <c r="H166" s="16"/>
      <c r="I166" s="16"/>
      <c r="J166" s="13"/>
    </row>
    <row r="167" spans="1:10" s="3" customFormat="1" ht="11.25">
      <c r="A167" s="12"/>
      <c r="B167" s="18"/>
      <c r="C167" s="13"/>
      <c r="D167" s="19"/>
      <c r="E167" s="19"/>
      <c r="F167" s="20"/>
      <c r="G167" s="16"/>
      <c r="H167" s="16"/>
      <c r="I167" s="16"/>
      <c r="J167" s="13"/>
    </row>
    <row r="168" spans="1:10" s="3" customFormat="1" ht="11.25">
      <c r="A168" s="12"/>
      <c r="B168" s="18"/>
      <c r="C168" s="13"/>
      <c r="D168" s="19"/>
      <c r="E168" s="19"/>
      <c r="F168" s="20"/>
      <c r="G168" s="16"/>
      <c r="H168" s="16"/>
      <c r="I168" s="16"/>
      <c r="J168" s="13"/>
    </row>
    <row r="169" spans="1:7" ht="11.25">
      <c r="A169" s="5" t="s">
        <v>90</v>
      </c>
      <c r="B169" s="6" t="s">
        <v>89</v>
      </c>
      <c r="G169" s="23"/>
    </row>
    <row r="180" spans="1:4" ht="11.25">
      <c r="A180" s="5" t="s">
        <v>93</v>
      </c>
      <c r="B180" s="6" t="s">
        <v>91</v>
      </c>
      <c r="D180" s="2" t="s">
        <v>92</v>
      </c>
    </row>
    <row r="186" spans="1:5" ht="11.25">
      <c r="A186" s="12" t="s">
        <v>95</v>
      </c>
      <c r="B186" s="11" t="s">
        <v>94</v>
      </c>
      <c r="C186" s="3"/>
      <c r="D186" s="3"/>
      <c r="E186" s="3"/>
    </row>
    <row r="187" spans="1:5" ht="11.25">
      <c r="A187" s="12"/>
      <c r="B187" s="3"/>
      <c r="C187" s="3"/>
      <c r="D187" s="3"/>
      <c r="E187" s="3"/>
    </row>
    <row r="197" spans="1:2" ht="11.25">
      <c r="A197" s="5" t="s">
        <v>97</v>
      </c>
      <c r="B197" s="6" t="s">
        <v>260</v>
      </c>
    </row>
    <row r="208" spans="1:2" s="24" customFormat="1" ht="11.25">
      <c r="A208" s="12" t="s">
        <v>205</v>
      </c>
      <c r="B208" s="11" t="s">
        <v>96</v>
      </c>
    </row>
    <row r="209" spans="1:2" s="24" customFormat="1" ht="11.25">
      <c r="A209" s="12"/>
      <c r="B209" s="11"/>
    </row>
    <row r="210" s="24" customFormat="1" ht="11.25">
      <c r="A210" s="25"/>
    </row>
    <row r="211" s="24" customFormat="1" ht="11.25">
      <c r="A211" s="25"/>
    </row>
    <row r="212" s="24" customFormat="1" ht="11.25">
      <c r="A212" s="25"/>
    </row>
    <row r="213" spans="1:8" s="24" customFormat="1" ht="12.75">
      <c r="A213" s="65"/>
      <c r="B213" s="9"/>
      <c r="C213" s="9"/>
      <c r="D213" s="9"/>
      <c r="E213" s="9"/>
      <c r="F213" s="9"/>
      <c r="G213" s="9"/>
      <c r="H213" s="9"/>
    </row>
    <row r="214" spans="1:8" s="24" customFormat="1" ht="12.75">
      <c r="A214" s="65"/>
      <c r="B214" s="9"/>
      <c r="C214" s="9"/>
      <c r="D214" s="9"/>
      <c r="E214" s="9"/>
      <c r="F214" s="66" t="s">
        <v>98</v>
      </c>
      <c r="G214" s="9"/>
      <c r="H214" s="9"/>
    </row>
    <row r="215" spans="1:8" s="3" customFormat="1" ht="12.75">
      <c r="A215" s="65"/>
      <c r="B215" s="9"/>
      <c r="C215" s="9"/>
      <c r="D215" s="9"/>
      <c r="E215" s="9"/>
      <c r="F215" s="9"/>
      <c r="G215" s="9"/>
      <c r="H215" s="21"/>
    </row>
    <row r="216" spans="1:8" s="3" customFormat="1" ht="12.75">
      <c r="A216" s="65"/>
      <c r="B216" s="33" t="s">
        <v>118</v>
      </c>
      <c r="C216" s="9"/>
      <c r="D216" s="9"/>
      <c r="E216" s="9"/>
      <c r="F216" s="67"/>
      <c r="G216" s="21"/>
      <c r="H216" s="21"/>
    </row>
    <row r="217" spans="1:8" s="3" customFormat="1" ht="12.75">
      <c r="A217" s="65"/>
      <c r="B217" s="9" t="s">
        <v>139</v>
      </c>
      <c r="C217" s="9"/>
      <c r="D217" s="9"/>
      <c r="E217" s="9"/>
      <c r="F217" s="67">
        <v>1700</v>
      </c>
      <c r="G217" s="9"/>
      <c r="H217" s="21"/>
    </row>
    <row r="218" spans="1:8" s="3" customFormat="1" ht="12.75">
      <c r="A218" s="65"/>
      <c r="B218" s="9" t="s">
        <v>140</v>
      </c>
      <c r="C218" s="9"/>
      <c r="D218" s="9"/>
      <c r="E218" s="9"/>
      <c r="F218" s="67"/>
      <c r="G218" s="9"/>
      <c r="H218" s="26"/>
    </row>
    <row r="219" spans="1:8" s="3" customFormat="1" ht="12.75">
      <c r="A219" s="65"/>
      <c r="B219" s="9" t="s">
        <v>141</v>
      </c>
      <c r="C219" s="9"/>
      <c r="D219" s="9"/>
      <c r="E219" s="9"/>
      <c r="F219" s="67"/>
      <c r="G219" s="9"/>
      <c r="H219" s="26"/>
    </row>
    <row r="220" spans="1:8" s="3" customFormat="1" ht="12.75">
      <c r="A220" s="12"/>
      <c r="B220" s="9" t="s">
        <v>142</v>
      </c>
      <c r="C220" s="9"/>
      <c r="D220" s="9"/>
      <c r="E220" s="9"/>
      <c r="F220" s="67">
        <v>5000</v>
      </c>
      <c r="G220" s="9"/>
      <c r="H220" s="64"/>
    </row>
    <row r="221" spans="1:8" s="3" customFormat="1" ht="12.75">
      <c r="A221" s="65"/>
      <c r="B221" s="9" t="s">
        <v>143</v>
      </c>
      <c r="C221" s="9"/>
      <c r="D221" s="9"/>
      <c r="E221" s="9"/>
      <c r="F221" s="67"/>
      <c r="G221" s="9"/>
      <c r="H221" s="9"/>
    </row>
    <row r="222" spans="1:8" s="3" customFormat="1" ht="12.75">
      <c r="A222" s="65"/>
      <c r="B222" s="9" t="s">
        <v>144</v>
      </c>
      <c r="C222" s="9"/>
      <c r="D222" s="9"/>
      <c r="E222" s="9"/>
      <c r="F222" s="67">
        <v>13236</v>
      </c>
      <c r="G222" s="9"/>
      <c r="H222" s="9"/>
    </row>
    <row r="223" spans="1:8" s="3" customFormat="1" ht="13.5" thickBot="1">
      <c r="A223" s="65"/>
      <c r="B223" s="9"/>
      <c r="C223" s="9"/>
      <c r="D223" s="9"/>
      <c r="E223" s="9"/>
      <c r="F223" s="68">
        <f>SUM(F215:F222)</f>
        <v>19936</v>
      </c>
      <c r="G223" s="9"/>
      <c r="H223" s="9"/>
    </row>
    <row r="224" spans="1:8" s="3" customFormat="1" ht="13.5" thickTop="1">
      <c r="A224" s="65"/>
      <c r="B224" s="9"/>
      <c r="C224" s="9"/>
      <c r="D224" s="9"/>
      <c r="E224" s="9"/>
      <c r="F224" s="67"/>
      <c r="G224" s="9"/>
      <c r="H224" s="9"/>
    </row>
    <row r="225" spans="1:8" s="3" customFormat="1" ht="12.75">
      <c r="A225" s="65"/>
      <c r="B225" s="9"/>
      <c r="C225" s="9"/>
      <c r="D225" s="9"/>
      <c r="E225" s="9"/>
      <c r="F225" s="9"/>
      <c r="G225" s="9"/>
      <c r="H225" s="9"/>
    </row>
    <row r="226" spans="1:8" s="3" customFormat="1" ht="12.75">
      <c r="A226" s="65"/>
      <c r="B226" s="9"/>
      <c r="C226" s="9"/>
      <c r="D226" s="9"/>
      <c r="E226" s="9"/>
      <c r="F226" s="9"/>
      <c r="G226" s="9"/>
      <c r="H226" s="9"/>
    </row>
    <row r="227" spans="1:8" s="3" customFormat="1" ht="12.75">
      <c r="A227" s="12" t="s">
        <v>206</v>
      </c>
      <c r="B227" s="11" t="s">
        <v>203</v>
      </c>
      <c r="C227" s="9"/>
      <c r="D227" s="9"/>
      <c r="E227" s="9"/>
      <c r="F227" s="9"/>
      <c r="G227" s="9"/>
      <c r="H227" s="9"/>
    </row>
    <row r="228" spans="1:8" s="3" customFormat="1" ht="12.75">
      <c r="A228" s="65"/>
      <c r="B228" s="9"/>
      <c r="C228" s="9"/>
      <c r="D228" s="9"/>
      <c r="E228" s="9"/>
      <c r="F228" s="9"/>
      <c r="G228" s="9"/>
      <c r="H228" s="9"/>
    </row>
    <row r="229" spans="1:8" s="3" customFormat="1" ht="12.75">
      <c r="A229" s="65"/>
      <c r="B229" s="9"/>
      <c r="C229" s="9"/>
      <c r="D229" s="9"/>
      <c r="E229" s="9"/>
      <c r="F229" s="9"/>
      <c r="G229" s="9"/>
      <c r="H229" s="9"/>
    </row>
    <row r="230" spans="1:8" s="3" customFormat="1" ht="12.75">
      <c r="A230" s="65"/>
      <c r="B230" s="9"/>
      <c r="C230" s="9"/>
      <c r="D230" s="9"/>
      <c r="E230" s="9"/>
      <c r="F230" s="9"/>
      <c r="G230" s="9"/>
      <c r="H230" s="9"/>
    </row>
    <row r="231" spans="1:8" s="3" customFormat="1" ht="12.75">
      <c r="A231" s="65"/>
      <c r="B231" s="9"/>
      <c r="C231" s="9"/>
      <c r="D231" s="9"/>
      <c r="E231" s="9"/>
      <c r="F231" s="9"/>
      <c r="G231" s="9"/>
      <c r="H231" s="9"/>
    </row>
    <row r="232" spans="1:8" s="3" customFormat="1" ht="12.75">
      <c r="A232" s="65"/>
      <c r="B232" s="9"/>
      <c r="C232" s="9"/>
      <c r="D232" s="9"/>
      <c r="E232" s="9"/>
      <c r="F232" s="9"/>
      <c r="G232" s="9"/>
      <c r="H232" s="9"/>
    </row>
    <row r="233" spans="1:8" s="3" customFormat="1" ht="12.75">
      <c r="A233" s="65"/>
      <c r="B233" s="9"/>
      <c r="C233" s="9"/>
      <c r="D233" s="9"/>
      <c r="E233" s="9"/>
      <c r="F233" s="9"/>
      <c r="G233" s="9"/>
      <c r="H233" s="9"/>
    </row>
    <row r="234" spans="1:8" s="3" customFormat="1" ht="12.75">
      <c r="A234" s="65"/>
      <c r="B234" s="9"/>
      <c r="C234" s="9"/>
      <c r="D234" s="9"/>
      <c r="E234" s="9"/>
      <c r="F234" s="9"/>
      <c r="G234" s="9"/>
      <c r="H234" s="9"/>
    </row>
    <row r="235" spans="1:8" s="3" customFormat="1" ht="12.75">
      <c r="A235" s="65"/>
      <c r="B235" s="9"/>
      <c r="C235" s="9"/>
      <c r="D235" s="9"/>
      <c r="E235" s="9"/>
      <c r="F235" s="9"/>
      <c r="G235" s="9"/>
      <c r="H235" s="9"/>
    </row>
    <row r="236" spans="1:8" s="3" customFormat="1" ht="12.75">
      <c r="A236" s="65"/>
      <c r="B236" s="9"/>
      <c r="C236" s="9"/>
      <c r="D236" s="9"/>
      <c r="E236" s="9"/>
      <c r="F236" s="9"/>
      <c r="G236" s="9"/>
      <c r="H236" s="9"/>
    </row>
    <row r="237" spans="1:8" s="3" customFormat="1" ht="12.75">
      <c r="A237" s="65"/>
      <c r="B237" s="9"/>
      <c r="C237" s="9"/>
      <c r="D237" s="9"/>
      <c r="E237" s="9"/>
      <c r="F237" s="9"/>
      <c r="G237" s="9"/>
      <c r="H237" s="9"/>
    </row>
    <row r="238" spans="1:8" s="3" customFormat="1" ht="12.75">
      <c r="A238" s="65"/>
      <c r="B238" s="9"/>
      <c r="C238" s="9"/>
      <c r="D238" s="9"/>
      <c r="E238" s="9"/>
      <c r="F238" s="9"/>
      <c r="G238" s="9"/>
      <c r="H238" s="9"/>
    </row>
    <row r="239" spans="1:8" s="3" customFormat="1" ht="12.75">
      <c r="A239" s="65"/>
      <c r="B239" s="9"/>
      <c r="C239" s="9"/>
      <c r="D239" s="9"/>
      <c r="E239" s="9"/>
      <c r="F239" s="9"/>
      <c r="G239" s="9"/>
      <c r="H239" s="9"/>
    </row>
    <row r="240" spans="1:8" s="3" customFormat="1" ht="12.75">
      <c r="A240" s="65"/>
      <c r="B240" s="9"/>
      <c r="C240" s="9"/>
      <c r="D240" s="9"/>
      <c r="E240" s="9"/>
      <c r="F240" s="9"/>
      <c r="G240" s="9"/>
      <c r="H240" s="9"/>
    </row>
    <row r="241" spans="1:8" s="3" customFormat="1" ht="12.75">
      <c r="A241" s="65"/>
      <c r="B241" s="9"/>
      <c r="C241" s="9"/>
      <c r="D241" s="9"/>
      <c r="E241" s="9"/>
      <c r="F241" s="9"/>
      <c r="G241" s="9"/>
      <c r="H241" s="9"/>
    </row>
    <row r="242" spans="1:8" s="3" customFormat="1" ht="12.75">
      <c r="A242" s="65"/>
      <c r="B242" s="9"/>
      <c r="C242" s="9"/>
      <c r="D242" s="9"/>
      <c r="E242" s="9"/>
      <c r="F242" s="9"/>
      <c r="G242" s="9"/>
      <c r="H242" s="9"/>
    </row>
    <row r="243" spans="1:8" s="3" customFormat="1" ht="12.75">
      <c r="A243" s="65"/>
      <c r="B243" s="9"/>
      <c r="C243" s="9"/>
      <c r="D243" s="9"/>
      <c r="E243" s="9"/>
      <c r="F243" s="9"/>
      <c r="G243" s="9"/>
      <c r="H243" s="9"/>
    </row>
    <row r="244" spans="1:8" s="3" customFormat="1" ht="12.75">
      <c r="A244" s="65"/>
      <c r="B244" s="9"/>
      <c r="C244" s="9"/>
      <c r="D244" s="9"/>
      <c r="E244" s="9"/>
      <c r="F244" s="9"/>
      <c r="G244" s="9"/>
      <c r="H244" s="9"/>
    </row>
    <row r="245" spans="1:8" s="3" customFormat="1" ht="12.75">
      <c r="A245" s="65"/>
      <c r="B245" s="9"/>
      <c r="C245" s="9"/>
      <c r="D245" s="9"/>
      <c r="E245" s="9"/>
      <c r="F245" s="9"/>
      <c r="G245" s="9"/>
      <c r="H245" s="9"/>
    </row>
    <row r="246" spans="1:8" s="3" customFormat="1" ht="12.75">
      <c r="A246" s="65"/>
      <c r="B246" s="9"/>
      <c r="C246" s="9"/>
      <c r="D246" s="9"/>
      <c r="E246" s="9"/>
      <c r="F246" s="9"/>
      <c r="G246" s="9"/>
      <c r="H246" s="9"/>
    </row>
    <row r="247" s="3" customFormat="1" ht="11.25">
      <c r="A247" s="12" t="s">
        <v>99</v>
      </c>
    </row>
    <row r="248" s="3" customFormat="1" ht="11.25">
      <c r="A248" s="12"/>
    </row>
    <row r="249" spans="1:2" s="3" customFormat="1" ht="11.25">
      <c r="A249" s="12" t="s">
        <v>100</v>
      </c>
      <c r="B249" s="11" t="s">
        <v>101</v>
      </c>
    </row>
    <row r="250" s="3" customFormat="1" ht="11.25">
      <c r="A250" s="12"/>
    </row>
    <row r="251" s="3" customFormat="1" ht="11.25">
      <c r="A251" s="12"/>
    </row>
    <row r="252" s="3" customFormat="1" ht="11.25">
      <c r="A252" s="12"/>
    </row>
    <row r="253" s="3" customFormat="1" ht="11.25">
      <c r="A253" s="12"/>
    </row>
    <row r="254" s="3" customFormat="1" ht="11.25">
      <c r="A254" s="12"/>
    </row>
    <row r="255" s="3" customFormat="1" ht="11.25">
      <c r="A255" s="12"/>
    </row>
    <row r="256" s="3" customFormat="1" ht="11.25">
      <c r="A256" s="12"/>
    </row>
    <row r="257" s="3" customFormat="1" ht="11.25">
      <c r="A257" s="12"/>
    </row>
    <row r="258" s="3" customFormat="1" ht="11.25">
      <c r="A258" s="12"/>
    </row>
    <row r="259" s="3" customFormat="1" ht="11.25">
      <c r="A259" s="12"/>
    </row>
    <row r="260" spans="1:2" s="3" customFormat="1" ht="11.25">
      <c r="A260" s="12"/>
      <c r="B260" s="11"/>
    </row>
    <row r="261" spans="1:2" s="3" customFormat="1" ht="11.25">
      <c r="A261" s="12"/>
      <c r="B261" s="11"/>
    </row>
    <row r="262" spans="1:2" s="3" customFormat="1" ht="11.25">
      <c r="A262" s="12"/>
      <c r="B262" s="11"/>
    </row>
    <row r="263" spans="1:2" s="3" customFormat="1" ht="11.25">
      <c r="A263" s="12"/>
      <c r="B263" s="11"/>
    </row>
    <row r="264" spans="1:2" s="3" customFormat="1" ht="11.25">
      <c r="A264" s="12"/>
      <c r="B264" s="11"/>
    </row>
    <row r="265" spans="1:2" s="3" customFormat="1" ht="11.25">
      <c r="A265" s="12"/>
      <c r="B265" s="11"/>
    </row>
    <row r="266" spans="1:2" s="3" customFormat="1" ht="11.25">
      <c r="A266" s="12"/>
      <c r="B266" s="11"/>
    </row>
    <row r="267" spans="1:2" s="3" customFormat="1" ht="11.25">
      <c r="A267" s="12"/>
      <c r="B267" s="11"/>
    </row>
    <row r="268" spans="1:2" s="3" customFormat="1" ht="11.25">
      <c r="A268" s="12"/>
      <c r="B268" s="11"/>
    </row>
    <row r="269" spans="1:2" s="3" customFormat="1" ht="11.25">
      <c r="A269" s="12"/>
      <c r="B269" s="11"/>
    </row>
    <row r="270" spans="1:2" s="3" customFormat="1" ht="11.25">
      <c r="A270" s="12"/>
      <c r="B270" s="11"/>
    </row>
    <row r="271" spans="1:2" s="3" customFormat="1" ht="11.25">
      <c r="A271" s="12"/>
      <c r="B271" s="11"/>
    </row>
    <row r="272" spans="1:2" s="3" customFormat="1" ht="11.25">
      <c r="A272" s="12"/>
      <c r="B272" s="11"/>
    </row>
    <row r="273" spans="1:2" s="3" customFormat="1" ht="11.25">
      <c r="A273" s="12"/>
      <c r="B273" s="11"/>
    </row>
    <row r="274" spans="1:2" s="3" customFormat="1" ht="11.25">
      <c r="A274" s="12"/>
      <c r="B274" s="11"/>
    </row>
    <row r="275" spans="1:2" s="3" customFormat="1" ht="11.25">
      <c r="A275" s="12"/>
      <c r="B275" s="11"/>
    </row>
    <row r="276" spans="1:2" s="3" customFormat="1" ht="11.25">
      <c r="A276" s="12"/>
      <c r="B276" s="11"/>
    </row>
    <row r="277" spans="1:2" s="3" customFormat="1" ht="11.25">
      <c r="A277" s="12" t="s">
        <v>102</v>
      </c>
      <c r="B277" s="11" t="s">
        <v>233</v>
      </c>
    </row>
    <row r="278" s="3" customFormat="1" ht="11.25">
      <c r="A278" s="12"/>
    </row>
    <row r="279" s="3" customFormat="1" ht="11.25">
      <c r="A279" s="12"/>
    </row>
    <row r="280" s="3" customFormat="1" ht="11.25">
      <c r="A280" s="12"/>
    </row>
    <row r="281" s="3" customFormat="1" ht="11.25">
      <c r="A281" s="12"/>
    </row>
    <row r="282" s="3" customFormat="1" ht="11.25">
      <c r="A282" s="12"/>
    </row>
    <row r="283" s="3" customFormat="1" ht="11.25">
      <c r="A283" s="12"/>
    </row>
    <row r="284" s="3" customFormat="1" ht="11.25">
      <c r="A284" s="12"/>
    </row>
    <row r="285" s="3" customFormat="1" ht="11.25">
      <c r="A285" s="12"/>
    </row>
    <row r="286" spans="1:2" s="3" customFormat="1" ht="11.25">
      <c r="A286" s="12" t="s">
        <v>103</v>
      </c>
      <c r="B286" s="11" t="s">
        <v>104</v>
      </c>
    </row>
    <row r="287" s="3" customFormat="1" ht="11.25">
      <c r="A287" s="12"/>
    </row>
    <row r="288" s="3" customFormat="1" ht="11.25">
      <c r="A288" s="12"/>
    </row>
    <row r="289" s="3" customFormat="1" ht="11.25">
      <c r="A289" s="12"/>
    </row>
    <row r="290" s="3" customFormat="1" ht="11.25">
      <c r="A290" s="12"/>
    </row>
    <row r="291" s="3" customFormat="1" ht="11.25">
      <c r="A291" s="12"/>
    </row>
    <row r="292" s="3" customFormat="1" ht="11.25">
      <c r="A292" s="12"/>
    </row>
    <row r="293" spans="1:2" s="3" customFormat="1" ht="11.25">
      <c r="A293" s="12" t="s">
        <v>105</v>
      </c>
      <c r="B293" s="11" t="s">
        <v>189</v>
      </c>
    </row>
    <row r="294" s="3" customFormat="1" ht="11.25">
      <c r="A294" s="12"/>
    </row>
    <row r="295" s="3" customFormat="1" ht="11.25">
      <c r="A295" s="12"/>
    </row>
    <row r="296" s="3" customFormat="1" ht="11.25">
      <c r="A296" s="12"/>
    </row>
    <row r="297" s="3" customFormat="1" ht="11.25">
      <c r="A297" s="12"/>
    </row>
    <row r="298" s="3" customFormat="1" ht="11.25">
      <c r="A298" s="12"/>
    </row>
    <row r="299" s="3" customFormat="1" ht="11.25">
      <c r="A299" s="12"/>
    </row>
    <row r="300" s="3" customFormat="1" ht="11.25">
      <c r="A300" s="12"/>
    </row>
    <row r="301" s="3" customFormat="1" ht="11.25">
      <c r="A301" s="12"/>
    </row>
    <row r="302" s="3" customFormat="1" ht="11.25">
      <c r="A302" s="12"/>
    </row>
    <row r="303" s="3" customFormat="1" ht="11.25">
      <c r="A303" s="12"/>
    </row>
    <row r="304" s="3" customFormat="1" ht="11.25">
      <c r="A304" s="12"/>
    </row>
    <row r="305" s="3" customFormat="1" ht="11.25">
      <c r="A305" s="12"/>
    </row>
    <row r="306" s="3" customFormat="1" ht="11.25">
      <c r="A306" s="12"/>
    </row>
    <row r="307" s="3" customFormat="1" ht="11.25">
      <c r="A307" s="12"/>
    </row>
    <row r="308" s="3" customFormat="1" ht="11.25">
      <c r="A308" s="12"/>
    </row>
    <row r="309" s="3" customFormat="1" ht="11.25">
      <c r="A309" s="12"/>
    </row>
    <row r="310" s="3" customFormat="1" ht="11.25">
      <c r="A310" s="12"/>
    </row>
    <row r="311" s="3" customFormat="1" ht="11.25">
      <c r="A311" s="12"/>
    </row>
    <row r="312" s="3" customFormat="1" ht="11.25">
      <c r="A312" s="12"/>
    </row>
    <row r="313" spans="1:2" s="3" customFormat="1" ht="11.25">
      <c r="A313" s="12" t="s">
        <v>108</v>
      </c>
      <c r="B313" s="11" t="s">
        <v>51</v>
      </c>
    </row>
    <row r="314" spans="1:8" s="3" customFormat="1" ht="12.75">
      <c r="A314" s="12"/>
      <c r="B314" s="9"/>
      <c r="C314" s="9"/>
      <c r="D314" s="9"/>
      <c r="E314" s="9"/>
      <c r="F314" s="21" t="s">
        <v>84</v>
      </c>
      <c r="G314" s="9"/>
      <c r="H314" s="21" t="s">
        <v>85</v>
      </c>
    </row>
    <row r="315" spans="1:8" s="3" customFormat="1" ht="12.75">
      <c r="A315" s="12"/>
      <c r="B315" s="9"/>
      <c r="C315" s="9"/>
      <c r="D315" s="9"/>
      <c r="E315" s="9"/>
      <c r="F315" s="21" t="s">
        <v>86</v>
      </c>
      <c r="G315" s="9"/>
      <c r="H315" s="21" t="s">
        <v>87</v>
      </c>
    </row>
    <row r="316" spans="1:8" s="3" customFormat="1" ht="12.75">
      <c r="A316" s="12"/>
      <c r="B316" s="9"/>
      <c r="C316" s="9"/>
      <c r="D316" s="9"/>
      <c r="E316" s="9"/>
      <c r="F316" s="21" t="s">
        <v>261</v>
      </c>
      <c r="G316" s="9"/>
      <c r="H316" s="21" t="s">
        <v>261</v>
      </c>
    </row>
    <row r="317" spans="1:8" s="3" customFormat="1" ht="12.75">
      <c r="A317" s="12"/>
      <c r="B317" s="28" t="s">
        <v>106</v>
      </c>
      <c r="C317" s="9"/>
      <c r="D317" s="9"/>
      <c r="E317" s="9"/>
      <c r="F317" s="21" t="s">
        <v>98</v>
      </c>
      <c r="G317" s="9"/>
      <c r="H317" s="21" t="s">
        <v>98</v>
      </c>
    </row>
    <row r="318" spans="1:8" s="3" customFormat="1" ht="13.5">
      <c r="A318" s="12"/>
      <c r="B318" s="29" t="s">
        <v>107</v>
      </c>
      <c r="C318" s="9"/>
      <c r="D318" s="9"/>
      <c r="E318" s="9"/>
      <c r="F318" s="9"/>
      <c r="G318" s="9"/>
      <c r="H318" s="9"/>
    </row>
    <row r="319" spans="1:8" s="3" customFormat="1" ht="12.75" customHeight="1" hidden="1">
      <c r="A319" s="12"/>
      <c r="B319" s="9"/>
      <c r="C319" s="9"/>
      <c r="D319" s="9"/>
      <c r="E319" s="9"/>
      <c r="F319" s="26"/>
      <c r="G319" s="26"/>
      <c r="H319" s="26"/>
    </row>
    <row r="320" spans="1:13" s="3" customFormat="1" ht="12.75">
      <c r="A320" s="12"/>
      <c r="B320" s="9" t="s">
        <v>262</v>
      </c>
      <c r="C320" s="9"/>
      <c r="D320" s="9"/>
      <c r="E320" s="9"/>
      <c r="F320" s="26">
        <v>0</v>
      </c>
      <c r="G320" s="26"/>
      <c r="H320" s="26">
        <v>1045</v>
      </c>
      <c r="K320" s="30"/>
      <c r="L320" s="27"/>
      <c r="M320" s="27"/>
    </row>
    <row r="321" spans="1:13" s="3" customFormat="1" ht="12.75">
      <c r="A321" s="12"/>
      <c r="B321" s="9" t="s">
        <v>264</v>
      </c>
      <c r="C321" s="9"/>
      <c r="D321" s="9"/>
      <c r="E321" s="9"/>
      <c r="F321" s="26">
        <v>-102</v>
      </c>
      <c r="G321" s="26"/>
      <c r="H321" s="26">
        <f>-25</f>
        <v>-25</v>
      </c>
      <c r="K321" s="30"/>
      <c r="L321" s="27"/>
      <c r="M321" s="27"/>
    </row>
    <row r="322" spans="1:13" s="3" customFormat="1" ht="12.75">
      <c r="A322" s="12"/>
      <c r="B322" s="9" t="s">
        <v>263</v>
      </c>
      <c r="C322" s="9"/>
      <c r="D322" s="9"/>
      <c r="E322" s="9"/>
      <c r="F322" s="26">
        <f>621+42</f>
        <v>663</v>
      </c>
      <c r="G322" s="26"/>
      <c r="H322" s="26">
        <f>3685+67</f>
        <v>3752</v>
      </c>
      <c r="K322" s="31"/>
      <c r="M322" s="27"/>
    </row>
    <row r="323" spans="1:8" s="3" customFormat="1" ht="13.5" thickBot="1">
      <c r="A323" s="12"/>
      <c r="B323" s="9"/>
      <c r="C323" s="9"/>
      <c r="D323" s="9"/>
      <c r="E323" s="9"/>
      <c r="F323" s="32">
        <f>SUM(F320:F322)</f>
        <v>561</v>
      </c>
      <c r="G323" s="26"/>
      <c r="H323" s="32">
        <f>SUM(H320:H322)</f>
        <v>4772</v>
      </c>
    </row>
    <row r="324" spans="1:8" s="3" customFormat="1" ht="13.5" thickTop="1">
      <c r="A324" s="12"/>
      <c r="B324" s="9"/>
      <c r="C324" s="9"/>
      <c r="D324" s="9"/>
      <c r="E324" s="9"/>
      <c r="F324" s="9"/>
      <c r="G324" s="9"/>
      <c r="H324" s="9"/>
    </row>
    <row r="325" spans="1:13" s="3" customFormat="1" ht="11.25">
      <c r="A325" s="12"/>
      <c r="K325" s="2"/>
      <c r="L325" s="2"/>
      <c r="M325" s="2"/>
    </row>
    <row r="326" spans="1:13" s="3" customFormat="1" ht="11.25">
      <c r="A326" s="12"/>
      <c r="B326" s="24"/>
      <c r="C326" s="24"/>
      <c r="D326" s="24"/>
      <c r="E326" s="24"/>
      <c r="F326" s="24"/>
      <c r="G326" s="24"/>
      <c r="H326" s="24"/>
      <c r="I326" s="24"/>
      <c r="K326" s="2"/>
      <c r="L326" s="2"/>
      <c r="M326" s="2"/>
    </row>
    <row r="327" spans="1:13" s="3" customFormat="1" ht="11.25">
      <c r="A327" s="12"/>
      <c r="B327" s="24"/>
      <c r="C327" s="24"/>
      <c r="D327" s="24"/>
      <c r="E327" s="24"/>
      <c r="F327" s="24"/>
      <c r="G327" s="24"/>
      <c r="H327" s="24"/>
      <c r="I327" s="24"/>
      <c r="K327" s="2"/>
      <c r="L327" s="2"/>
      <c r="M327" s="2"/>
    </row>
    <row r="328" spans="1:13" s="3" customFormat="1" ht="11.25">
      <c r="A328" s="12"/>
      <c r="K328" s="2"/>
      <c r="L328" s="2"/>
      <c r="M328" s="2"/>
    </row>
    <row r="329" spans="1:13" s="3" customFormat="1" ht="11.25">
      <c r="A329" s="12"/>
      <c r="K329" s="2"/>
      <c r="L329" s="2"/>
      <c r="M329" s="2"/>
    </row>
    <row r="330" spans="1:2" ht="11.25">
      <c r="A330" s="5" t="s">
        <v>110</v>
      </c>
      <c r="B330" s="6" t="s">
        <v>109</v>
      </c>
    </row>
    <row r="336" spans="1:2" ht="11.25">
      <c r="A336" s="5" t="s">
        <v>112</v>
      </c>
      <c r="B336" s="6" t="s">
        <v>111</v>
      </c>
    </row>
    <row r="342" spans="1:2" ht="11.25">
      <c r="A342" s="5" t="s">
        <v>114</v>
      </c>
      <c r="B342" s="6" t="s">
        <v>113</v>
      </c>
    </row>
    <row r="343" spans="1:11" ht="11.25">
      <c r="A343" s="12"/>
      <c r="B343" s="3"/>
      <c r="C343" s="3"/>
      <c r="D343" s="3"/>
      <c r="E343" s="3"/>
      <c r="F343" s="3"/>
      <c r="G343" s="3"/>
      <c r="H343" s="3"/>
      <c r="I343" s="3"/>
      <c r="K343" s="3"/>
    </row>
    <row r="344" spans="1:11" ht="11.25">
      <c r="A344" s="12"/>
      <c r="B344" s="3"/>
      <c r="C344" s="3"/>
      <c r="D344" s="3"/>
      <c r="E344" s="3"/>
      <c r="F344" s="3"/>
      <c r="G344" s="3"/>
      <c r="H344" s="3"/>
      <c r="I344" s="3"/>
      <c r="K344" s="3"/>
    </row>
    <row r="345" spans="1:11" ht="11.25">
      <c r="A345" s="12"/>
      <c r="B345" s="3"/>
      <c r="C345" s="3"/>
      <c r="D345" s="3"/>
      <c r="E345" s="3"/>
      <c r="F345" s="3"/>
      <c r="G345" s="3"/>
      <c r="H345" s="3"/>
      <c r="I345" s="3"/>
      <c r="K345" s="3"/>
    </row>
    <row r="346" spans="1:11" ht="11.25">
      <c r="A346" s="12"/>
      <c r="B346" s="3"/>
      <c r="C346" s="3"/>
      <c r="D346" s="3"/>
      <c r="E346" s="3"/>
      <c r="F346" s="3"/>
      <c r="G346" s="3"/>
      <c r="H346" s="3"/>
      <c r="I346" s="3"/>
      <c r="K346" s="3"/>
    </row>
    <row r="347" spans="1:11" ht="11.25">
      <c r="A347" s="12"/>
      <c r="B347" s="3"/>
      <c r="C347" s="3"/>
      <c r="D347" s="3"/>
      <c r="E347" s="3"/>
      <c r="F347" s="3"/>
      <c r="G347" s="3"/>
      <c r="H347" s="3"/>
      <c r="I347" s="3"/>
      <c r="K347" s="3"/>
    </row>
    <row r="348" spans="1:11" ht="11.25">
      <c r="A348" s="12"/>
      <c r="B348" s="3"/>
      <c r="C348" s="3"/>
      <c r="D348" s="3"/>
      <c r="E348" s="3"/>
      <c r="F348" s="3"/>
      <c r="G348" s="3"/>
      <c r="H348" s="3"/>
      <c r="I348" s="3"/>
      <c r="K348" s="3"/>
    </row>
    <row r="349" spans="1:11" ht="11.25">
      <c r="A349" s="12"/>
      <c r="B349" s="3"/>
      <c r="C349" s="3"/>
      <c r="D349" s="3"/>
      <c r="E349" s="3"/>
      <c r="F349" s="3"/>
      <c r="G349" s="3"/>
      <c r="H349" s="3"/>
      <c r="I349" s="3"/>
      <c r="K349" s="3"/>
    </row>
    <row r="350" spans="1:11" ht="11.25">
      <c r="A350" s="12"/>
      <c r="B350" s="3"/>
      <c r="C350" s="3"/>
      <c r="D350" s="3"/>
      <c r="E350" s="3"/>
      <c r="F350" s="3"/>
      <c r="G350" s="3"/>
      <c r="H350" s="3"/>
      <c r="I350" s="3"/>
      <c r="K350" s="3"/>
    </row>
    <row r="351" spans="1:11" ht="11.25">
      <c r="A351" s="12"/>
      <c r="B351" s="3"/>
      <c r="C351" s="3"/>
      <c r="D351" s="3"/>
      <c r="E351" s="3"/>
      <c r="F351" s="3"/>
      <c r="G351" s="3"/>
      <c r="H351" s="3"/>
      <c r="I351" s="3"/>
      <c r="K351" s="3"/>
    </row>
    <row r="352" spans="1:11" ht="11.25">
      <c r="A352" s="12"/>
      <c r="B352" s="3"/>
      <c r="C352" s="3"/>
      <c r="D352" s="3"/>
      <c r="E352" s="3"/>
      <c r="F352" s="3"/>
      <c r="G352" s="3"/>
      <c r="H352" s="3"/>
      <c r="I352" s="3"/>
      <c r="K352" s="3"/>
    </row>
    <row r="353" spans="1:11" ht="11.25">
      <c r="A353" s="12"/>
      <c r="B353" s="3"/>
      <c r="C353" s="3"/>
      <c r="D353" s="3"/>
      <c r="E353" s="3"/>
      <c r="F353" s="3"/>
      <c r="G353" s="3"/>
      <c r="H353" s="3"/>
      <c r="I353" s="3"/>
      <c r="K353" s="3"/>
    </row>
    <row r="354" spans="1:11" ht="11.25">
      <c r="A354" s="12"/>
      <c r="B354" s="3"/>
      <c r="C354" s="3"/>
      <c r="D354" s="3"/>
      <c r="E354" s="3"/>
      <c r="F354" s="3"/>
      <c r="G354" s="3"/>
      <c r="H354" s="3"/>
      <c r="I354" s="3"/>
      <c r="K354" s="3"/>
    </row>
    <row r="355" spans="1:11" ht="11.25">
      <c r="A355" s="12"/>
      <c r="B355" s="3"/>
      <c r="C355" s="3"/>
      <c r="D355" s="3"/>
      <c r="E355" s="3"/>
      <c r="F355" s="3"/>
      <c r="G355" s="3"/>
      <c r="H355" s="3"/>
      <c r="I355" s="3"/>
      <c r="K355" s="3"/>
    </row>
    <row r="356" spans="1:11" ht="11.25">
      <c r="A356" s="12"/>
      <c r="B356" s="3"/>
      <c r="C356" s="3"/>
      <c r="D356" s="3"/>
      <c r="E356" s="3"/>
      <c r="F356" s="3"/>
      <c r="G356" s="3"/>
      <c r="H356" s="3"/>
      <c r="I356" s="3"/>
      <c r="K356" s="3"/>
    </row>
    <row r="357" spans="1:11" ht="11.25">
      <c r="A357" s="12"/>
      <c r="B357" s="3"/>
      <c r="C357" s="3"/>
      <c r="D357" s="3"/>
      <c r="E357" s="3"/>
      <c r="F357" s="3"/>
      <c r="G357" s="3"/>
      <c r="H357" s="3"/>
      <c r="I357" s="3"/>
      <c r="K357" s="3"/>
    </row>
    <row r="358" spans="1:11" ht="11.25">
      <c r="A358" s="12"/>
      <c r="B358" s="3"/>
      <c r="C358" s="3"/>
      <c r="D358" s="3"/>
      <c r="E358" s="3"/>
      <c r="F358" s="3"/>
      <c r="G358" s="3"/>
      <c r="H358" s="3"/>
      <c r="I358" s="3"/>
      <c r="K358" s="3"/>
    </row>
    <row r="359" spans="1:2" ht="11.25">
      <c r="A359" s="5" t="s">
        <v>119</v>
      </c>
      <c r="B359" s="6" t="s">
        <v>115</v>
      </c>
    </row>
    <row r="360" spans="1:8" ht="9.75" customHeight="1">
      <c r="A360" s="8"/>
      <c r="B360" s="33"/>
      <c r="C360" s="9"/>
      <c r="D360" s="9"/>
      <c r="E360" s="9"/>
      <c r="F360" s="9"/>
      <c r="G360" s="9"/>
      <c r="H360" s="9"/>
    </row>
    <row r="361" spans="1:8" ht="12.75">
      <c r="A361" s="8"/>
      <c r="B361" s="9" t="s">
        <v>270</v>
      </c>
      <c r="C361" s="9"/>
      <c r="D361" s="9"/>
      <c r="E361" s="9"/>
      <c r="F361" s="9"/>
      <c r="G361" s="9"/>
      <c r="H361" s="9"/>
    </row>
    <row r="362" spans="1:8" ht="12.75">
      <c r="A362" s="8"/>
      <c r="B362" s="33"/>
      <c r="C362" s="9"/>
      <c r="D362" s="9"/>
      <c r="E362" s="9"/>
      <c r="F362" s="21"/>
      <c r="G362" s="21"/>
      <c r="H362" s="21" t="s">
        <v>116</v>
      </c>
    </row>
    <row r="363" spans="2:8" ht="12.75">
      <c r="B363" s="9"/>
      <c r="C363" s="9"/>
      <c r="D363" s="9"/>
      <c r="E363" s="9"/>
      <c r="F363" s="21"/>
      <c r="G363" s="21"/>
      <c r="H363" s="34" t="s">
        <v>261</v>
      </c>
    </row>
    <row r="364" spans="2:8" ht="12.75">
      <c r="B364" s="9"/>
      <c r="C364" s="9"/>
      <c r="D364" s="9"/>
      <c r="E364" s="21"/>
      <c r="F364" s="21" t="s">
        <v>117</v>
      </c>
      <c r="G364" s="21" t="s">
        <v>118</v>
      </c>
      <c r="H364" s="21" t="s">
        <v>1</v>
      </c>
    </row>
    <row r="365" spans="2:8" ht="12.75">
      <c r="B365" s="9"/>
      <c r="C365" s="9"/>
      <c r="D365" s="9"/>
      <c r="E365" s="9"/>
      <c r="F365" s="21" t="s">
        <v>98</v>
      </c>
      <c r="G365" s="21" t="s">
        <v>98</v>
      </c>
      <c r="H365" s="21" t="s">
        <v>98</v>
      </c>
    </row>
    <row r="366" spans="2:8" ht="12.75">
      <c r="B366" s="9"/>
      <c r="C366" s="9"/>
      <c r="D366" s="9"/>
      <c r="E366" s="9"/>
      <c r="F366" s="9"/>
      <c r="G366" s="9"/>
      <c r="H366" s="9"/>
    </row>
    <row r="367" spans="2:8" ht="12.75">
      <c r="B367" s="9" t="s">
        <v>84</v>
      </c>
      <c r="C367" s="9"/>
      <c r="D367" s="9"/>
      <c r="E367" s="9"/>
      <c r="F367" s="64">
        <v>12727</v>
      </c>
      <c r="G367" s="64">
        <v>229</v>
      </c>
      <c r="H367" s="64">
        <f>F367+G367</f>
        <v>12956</v>
      </c>
    </row>
    <row r="368" spans="2:8" ht="12.75">
      <c r="B368" s="9" t="s">
        <v>232</v>
      </c>
      <c r="C368" s="9"/>
      <c r="D368" s="9"/>
      <c r="E368" s="9"/>
      <c r="F368" s="64">
        <v>509</v>
      </c>
      <c r="G368" s="64">
        <v>0</v>
      </c>
      <c r="H368" s="64">
        <f>F368+G368</f>
        <v>509</v>
      </c>
    </row>
    <row r="369" spans="2:8" ht="13.5" thickBot="1">
      <c r="B369" s="9"/>
      <c r="C369" s="9"/>
      <c r="D369" s="9"/>
      <c r="E369" s="9"/>
      <c r="F369" s="114">
        <f>SUM(F367:F368)</f>
        <v>13236</v>
      </c>
      <c r="G369" s="114">
        <v>229</v>
      </c>
      <c r="H369" s="114">
        <f>SUM(H367:H368)</f>
        <v>13465</v>
      </c>
    </row>
    <row r="370" spans="2:8" ht="12.75">
      <c r="B370" s="9"/>
      <c r="C370" s="9"/>
      <c r="D370" s="9"/>
      <c r="E370" s="9"/>
      <c r="F370" s="64"/>
      <c r="G370" s="64"/>
      <c r="H370" s="64"/>
    </row>
    <row r="371" spans="2:8" ht="12.75">
      <c r="B371" s="9"/>
      <c r="C371" s="9"/>
      <c r="D371" s="9"/>
      <c r="E371" s="9"/>
      <c r="F371" s="64"/>
      <c r="G371" s="64"/>
      <c r="H371" s="64"/>
    </row>
    <row r="372" spans="1:2" ht="11.25">
      <c r="A372" s="5" t="s">
        <v>121</v>
      </c>
      <c r="B372" s="6" t="s">
        <v>120</v>
      </c>
    </row>
    <row r="373" ht="11.25">
      <c r="B373" s="6"/>
    </row>
    <row r="374" ht="11.25">
      <c r="B374" s="6"/>
    </row>
    <row r="375" ht="11.25">
      <c r="B375" s="6"/>
    </row>
    <row r="378" spans="1:8" ht="11.25">
      <c r="A378" s="5" t="s">
        <v>123</v>
      </c>
      <c r="B378" s="6" t="s">
        <v>122</v>
      </c>
      <c r="H378" s="35"/>
    </row>
    <row r="403" spans="1:13" s="3" customFormat="1" ht="11.25">
      <c r="A403" s="12" t="s">
        <v>124</v>
      </c>
      <c r="B403" s="11" t="s">
        <v>188</v>
      </c>
      <c r="K403" s="2"/>
      <c r="L403" s="2"/>
      <c r="M403" s="2"/>
    </row>
    <row r="404" spans="1:13" s="3" customFormat="1" ht="11.25">
      <c r="A404" s="12"/>
      <c r="F404" s="36"/>
      <c r="G404" s="27"/>
      <c r="H404" s="36"/>
      <c r="K404" s="2"/>
      <c r="L404" s="2"/>
      <c r="M404" s="2"/>
    </row>
    <row r="405" spans="1:8" s="3" customFormat="1" ht="11.25">
      <c r="A405" s="12"/>
      <c r="F405" s="37"/>
      <c r="G405" s="27"/>
      <c r="H405" s="37"/>
    </row>
    <row r="406" spans="1:8" s="3" customFormat="1" ht="11.25">
      <c r="A406" s="12"/>
      <c r="F406" s="37"/>
      <c r="G406" s="27"/>
      <c r="H406" s="37"/>
    </row>
    <row r="407" spans="1:8" s="3" customFormat="1" ht="11.25">
      <c r="A407" s="12"/>
      <c r="F407" s="37"/>
      <c r="G407" s="27"/>
      <c r="H407" s="37"/>
    </row>
    <row r="408" spans="1:8" s="3" customFormat="1" ht="11.25">
      <c r="A408" s="12"/>
      <c r="F408" s="37"/>
      <c r="G408" s="27"/>
      <c r="H408" s="37"/>
    </row>
    <row r="409" spans="1:2" ht="11.25">
      <c r="A409" s="5" t="s">
        <v>130</v>
      </c>
      <c r="B409" s="6" t="s">
        <v>125</v>
      </c>
    </row>
    <row r="410" spans="1:2" ht="11.25">
      <c r="A410" s="8"/>
      <c r="B410" s="6"/>
    </row>
    <row r="411" spans="1:9" ht="12.75">
      <c r="A411" s="8"/>
      <c r="B411" s="10" t="s">
        <v>126</v>
      </c>
      <c r="C411" s="10"/>
      <c r="D411" s="10"/>
      <c r="E411" s="10"/>
      <c r="F411" s="10"/>
      <c r="G411" s="10"/>
      <c r="H411" s="10"/>
      <c r="I411" s="38"/>
    </row>
    <row r="412" spans="1:9" ht="12.75">
      <c r="A412" s="8"/>
      <c r="B412" s="10"/>
      <c r="C412" s="10"/>
      <c r="D412" s="10"/>
      <c r="E412" s="10"/>
      <c r="F412" s="10"/>
      <c r="G412" s="10"/>
      <c r="H412" s="10"/>
      <c r="I412" s="38"/>
    </row>
    <row r="413" spans="1:10" ht="12.75">
      <c r="A413" s="8"/>
      <c r="B413" s="39"/>
      <c r="C413" s="10"/>
      <c r="D413" s="10"/>
      <c r="E413" s="10"/>
      <c r="F413" s="40" t="s">
        <v>127</v>
      </c>
      <c r="G413" s="40"/>
      <c r="H413" s="40" t="s">
        <v>39</v>
      </c>
      <c r="I413" s="41"/>
      <c r="J413" s="42"/>
    </row>
    <row r="414" spans="1:10" ht="12.75">
      <c r="A414" s="8"/>
      <c r="B414" s="39"/>
      <c r="C414" s="10"/>
      <c r="D414" s="10"/>
      <c r="E414" s="10"/>
      <c r="F414" s="34" t="s">
        <v>85</v>
      </c>
      <c r="G414" s="34"/>
      <c r="H414" s="34" t="s">
        <v>85</v>
      </c>
      <c r="I414" s="41"/>
      <c r="J414" s="42"/>
    </row>
    <row r="415" spans="1:10" ht="12.75">
      <c r="A415" s="8"/>
      <c r="B415" s="39"/>
      <c r="C415" s="10"/>
      <c r="D415" s="10"/>
      <c r="E415" s="10"/>
      <c r="F415" s="40" t="s">
        <v>86</v>
      </c>
      <c r="G415" s="40"/>
      <c r="H415" s="40" t="s">
        <v>87</v>
      </c>
      <c r="I415" s="41"/>
      <c r="J415" s="42"/>
    </row>
    <row r="416" spans="2:9" ht="12.75">
      <c r="B416" s="10"/>
      <c r="C416" s="10"/>
      <c r="D416" s="10"/>
      <c r="E416" s="10"/>
      <c r="F416" s="34" t="s">
        <v>261</v>
      </c>
      <c r="G416" s="34"/>
      <c r="H416" s="34" t="s">
        <v>261</v>
      </c>
      <c r="I416" s="38"/>
    </row>
    <row r="417" spans="2:9" ht="12.75">
      <c r="B417" s="10"/>
      <c r="C417" s="10"/>
      <c r="D417" s="10"/>
      <c r="E417" s="10"/>
      <c r="F417" s="21"/>
      <c r="G417" s="9"/>
      <c r="H417" s="21"/>
      <c r="I417" s="24"/>
    </row>
    <row r="418" spans="2:9" ht="13.5" thickBot="1">
      <c r="B418" s="10" t="s">
        <v>186</v>
      </c>
      <c r="C418" s="10"/>
      <c r="D418" s="10"/>
      <c r="E418" s="10"/>
      <c r="F418" s="43">
        <f>'Income statements'!B43</f>
        <v>1446</v>
      </c>
      <c r="G418" s="26"/>
      <c r="H418" s="43">
        <f>'Income statements'!F43</f>
        <v>-35556</v>
      </c>
      <c r="I418" s="24"/>
    </row>
    <row r="419" spans="2:9" ht="13.5" thickTop="1">
      <c r="B419" s="10"/>
      <c r="C419" s="10"/>
      <c r="D419" s="10"/>
      <c r="E419" s="10"/>
      <c r="F419" s="21"/>
      <c r="G419" s="26"/>
      <c r="H419" s="44"/>
      <c r="I419" s="24"/>
    </row>
    <row r="420" spans="2:9" ht="12.75">
      <c r="B420" s="10" t="s">
        <v>128</v>
      </c>
      <c r="C420" s="10"/>
      <c r="D420" s="10"/>
      <c r="E420" s="10"/>
      <c r="F420" s="22"/>
      <c r="G420" s="26"/>
      <c r="H420" s="22"/>
      <c r="I420" s="24"/>
    </row>
    <row r="421" spans="2:9" ht="13.5" thickBot="1">
      <c r="B421" s="10" t="s">
        <v>187</v>
      </c>
      <c r="C421" s="10"/>
      <c r="D421" s="10"/>
      <c r="E421" s="10"/>
      <c r="F421" s="43">
        <v>66342</v>
      </c>
      <c r="G421" s="26"/>
      <c r="H421" s="43">
        <v>65639</v>
      </c>
      <c r="I421" s="24"/>
    </row>
    <row r="422" spans="2:9" ht="13.5" thickTop="1">
      <c r="B422" s="10"/>
      <c r="C422" s="10"/>
      <c r="D422" s="10"/>
      <c r="E422" s="10"/>
      <c r="F422" s="44"/>
      <c r="G422" s="26"/>
      <c r="H422" s="44"/>
      <c r="I422" s="24"/>
    </row>
    <row r="423" spans="2:9" ht="13.5" thickBot="1">
      <c r="B423" s="10" t="s">
        <v>129</v>
      </c>
      <c r="C423" s="10"/>
      <c r="D423" s="10"/>
      <c r="E423" s="10"/>
      <c r="F423" s="45">
        <f>(F418/F421)*100</f>
        <v>2.1796147237044408</v>
      </c>
      <c r="G423" s="26"/>
      <c r="H423" s="45">
        <f>(H418/H421)*100</f>
        <v>-54.16901537195874</v>
      </c>
      <c r="I423" s="24"/>
    </row>
    <row r="424" spans="2:9" ht="13.5" thickTop="1">
      <c r="B424" s="10"/>
      <c r="C424" s="10"/>
      <c r="D424" s="10"/>
      <c r="E424" s="10"/>
      <c r="F424" s="44"/>
      <c r="G424" s="26"/>
      <c r="H424" s="44"/>
      <c r="I424" s="3"/>
    </row>
    <row r="425" spans="6:9" ht="11.25">
      <c r="F425" s="37"/>
      <c r="G425" s="27"/>
      <c r="H425" s="37"/>
      <c r="I425" s="3"/>
    </row>
    <row r="426" spans="6:8" ht="11.25">
      <c r="F426" s="35"/>
      <c r="H426" s="35"/>
    </row>
    <row r="427" spans="6:8" ht="11.25">
      <c r="F427" s="35"/>
      <c r="H427" s="35"/>
    </row>
    <row r="428" spans="6:8" ht="11.25">
      <c r="F428" s="35"/>
      <c r="H428" s="35"/>
    </row>
    <row r="429" spans="6:8" ht="11.25">
      <c r="F429" s="35"/>
      <c r="H429" s="35"/>
    </row>
    <row r="430" spans="2:8" ht="11.25">
      <c r="B430" s="6"/>
      <c r="F430" s="35"/>
      <c r="H430" s="35"/>
    </row>
    <row r="431" spans="1:9" ht="11.25">
      <c r="A431" s="12"/>
      <c r="B431" s="3" t="s">
        <v>131</v>
      </c>
      <c r="C431" s="3"/>
      <c r="D431" s="3"/>
      <c r="E431" s="3"/>
      <c r="F431" s="37"/>
      <c r="G431" s="27"/>
      <c r="H431" s="37"/>
      <c r="I431" s="3"/>
    </row>
    <row r="432" spans="1:9" ht="11.25">
      <c r="A432" s="12"/>
      <c r="B432" s="11" t="s">
        <v>36</v>
      </c>
      <c r="C432" s="3"/>
      <c r="D432" s="3"/>
      <c r="E432" s="3"/>
      <c r="F432" s="37"/>
      <c r="G432" s="27"/>
      <c r="H432" s="37"/>
      <c r="I432" s="3"/>
    </row>
    <row r="433" spans="1:11" ht="11.25">
      <c r="A433" s="12"/>
      <c r="B433" s="3"/>
      <c r="C433" s="3"/>
      <c r="D433" s="3"/>
      <c r="E433" s="3"/>
      <c r="F433" s="37"/>
      <c r="G433" s="27"/>
      <c r="H433" s="37"/>
      <c r="I433" s="3"/>
      <c r="K433" s="3"/>
    </row>
    <row r="434" spans="1:11" ht="11.25">
      <c r="A434" s="12"/>
      <c r="C434" s="3"/>
      <c r="D434" s="3"/>
      <c r="E434" s="3"/>
      <c r="F434" s="17"/>
      <c r="G434" s="3"/>
      <c r="H434" s="17"/>
      <c r="I434" s="3"/>
      <c r="K434" s="3"/>
    </row>
    <row r="435" spans="1:11" ht="11.25">
      <c r="A435" s="12"/>
      <c r="B435" s="2" t="s">
        <v>190</v>
      </c>
      <c r="C435" s="3"/>
      <c r="D435" s="3"/>
      <c r="E435" s="3"/>
      <c r="F435" s="17"/>
      <c r="G435" s="3"/>
      <c r="H435" s="17"/>
      <c r="I435" s="3"/>
      <c r="K435" s="3"/>
    </row>
    <row r="436" spans="2:8" ht="11.25">
      <c r="B436" s="2" t="s">
        <v>132</v>
      </c>
      <c r="F436" s="35"/>
      <c r="H436" s="35"/>
    </row>
    <row r="437" spans="2:8" ht="11.25">
      <c r="B437" s="2" t="s">
        <v>191</v>
      </c>
      <c r="F437" s="35"/>
      <c r="H437" s="35"/>
    </row>
    <row r="438" spans="2:8" ht="11.25">
      <c r="B438" s="216">
        <v>39204</v>
      </c>
      <c r="F438" s="35"/>
      <c r="H438" s="35"/>
    </row>
    <row r="439" spans="6:8" ht="11.25">
      <c r="F439" s="35"/>
      <c r="H439" s="35"/>
    </row>
    <row r="440" spans="6:8" ht="11.25">
      <c r="F440" s="35"/>
      <c r="H440" s="35"/>
    </row>
  </sheetData>
  <mergeCells count="3">
    <mergeCell ref="H164:I164"/>
    <mergeCell ref="F165:G165"/>
    <mergeCell ref="H165:I165"/>
  </mergeCells>
  <printOptions/>
  <pageMargins left="0.75" right="0.75" top="1" bottom="1" header="0.5" footer="0.5"/>
  <pageSetup firstPageNumber="5" useFirstPageNumber="1" horizontalDpi="600" verticalDpi="600" orientation="portrait" paperSize="9" scale="92" r:id="rId2"/>
  <headerFooter alignWithMargins="0">
    <oddFooter>&amp;C&amp;P</oddFooter>
  </headerFooter>
  <rowBreaks count="4" manualBreakCount="4">
    <brk id="68" max="9" man="1"/>
    <brk id="129" max="9" man="1"/>
    <brk id="184" max="9" man="1"/>
    <brk id="37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Full Name</cp:lastModifiedBy>
  <cp:lastPrinted>2007-02-06T09:31:32Z</cp:lastPrinted>
  <dcterms:created xsi:type="dcterms:W3CDTF">1999-04-18T07:53:35Z</dcterms:created>
  <dcterms:modified xsi:type="dcterms:W3CDTF">2007-02-06T09:52:14Z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